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拳法\kenpo\ホームページ掲載用\202504\第4回受験者\"/>
    </mc:Choice>
  </mc:AlternateContent>
  <bookViews>
    <workbookView xWindow="360" yWindow="75" windowWidth="17055" windowHeight="10830" activeTab="7"/>
  </bookViews>
  <sheets>
    <sheet name="コート表" sheetId="3" r:id="rId1"/>
    <sheet name="男子" sheetId="1" r:id="rId2"/>
    <sheet name="男子index" sheetId="4" r:id="rId3"/>
    <sheet name="女子" sheetId="2" r:id="rId4"/>
    <sheet name="２級" sheetId="5" r:id="rId5"/>
    <sheet name="形" sheetId="6" r:id="rId6"/>
    <sheet name="遠隔地" sheetId="7" r:id="rId7"/>
    <sheet name="形審査テーマ" sheetId="9" r:id="rId8"/>
    <sheet name="受験者数" sheetId="8" r:id="rId9"/>
  </sheets>
  <externalReferences>
    <externalReference r:id="rId10"/>
    <externalReference r:id="rId11"/>
    <externalReference r:id="rId12"/>
  </externalReferences>
  <definedNames>
    <definedName name="tmp2021518171311376">#REF!</definedName>
    <definedName name="tmp20236412161120" localSheetId="7">#REF!</definedName>
    <definedName name="tmp20236412161120">#REF!</definedName>
    <definedName name="tmp2023642039989" localSheetId="7">'[3]２級'!#REF!</definedName>
    <definedName name="tmp2023642039989">'[3]２級'!#REF!</definedName>
    <definedName name="tmp2023827234113301" localSheetId="7">#REF!</definedName>
    <definedName name="tmp2023827234113301">#REF!</definedName>
    <definedName name="tmp2023829174524194" localSheetId="7">#REF!</definedName>
    <definedName name="tmp2023829174524194">#REF!</definedName>
    <definedName name="tmp2023829175312334" localSheetId="7">#REF!</definedName>
    <definedName name="tmp2023829175312334">#REF!</definedName>
    <definedName name="tmp2023829223523109" localSheetId="7">#REF!</definedName>
    <definedName name="tmp2023829223523109">#REF!</definedName>
    <definedName name="tmp2023829223530974" localSheetId="7">#REF!</definedName>
    <definedName name="tmp2023829223530974">#REF!</definedName>
    <definedName name="tmp2023829223538280" localSheetId="7">#REF!</definedName>
    <definedName name="tmp2023829223538280">#REF!</definedName>
    <definedName name="tmp2023829223545606">#REF!</definedName>
    <definedName name="tmp2023829223552702" localSheetId="7">#REF!</definedName>
    <definedName name="tmp2023829223552702">#REF!</definedName>
    <definedName name="tmp202382922363341" localSheetId="7">#REF!</definedName>
    <definedName name="tmp202382922363341">#REF!</definedName>
    <definedName name="tmp2024625181629414" localSheetId="7">#REF!</definedName>
    <definedName name="tmp2024625181629414">#REF!</definedName>
    <definedName name="tmp2024625223239635" localSheetId="7">#REF!</definedName>
    <definedName name="tmp2024625223239635">#REF!</definedName>
    <definedName name="tmp2024625223253319" localSheetId="7">#REF!</definedName>
    <definedName name="tmp2024625223253319">#REF!</definedName>
    <definedName name="tmp20246252233064" localSheetId="7">#REF!</definedName>
    <definedName name="tmp20246252233064">#REF!</definedName>
    <definedName name="tmp2024625223324573" localSheetId="7">#REF!</definedName>
    <definedName name="tmp2024625223324573">#REF!</definedName>
    <definedName name="tmp2024626111833429">#REF!</definedName>
    <definedName name="tmp202462611184057">#REF!</definedName>
    <definedName name="tmp2024626111853296">#REF!</definedName>
    <definedName name="tmp2024626111914899">#REF!</definedName>
    <definedName name="tmp2024626114510348">#REF!</definedName>
    <definedName name="tmp2025112321139973" localSheetId="0">コート表!$F$6:$W$6</definedName>
    <definedName name="tmp2025112515353338">#REF!</definedName>
    <definedName name="tmp20251125155126103">#REF!</definedName>
    <definedName name="tmp20251125155259120">#REF!</definedName>
    <definedName name="tmp2025112516621646">#REF!</definedName>
    <definedName name="tmp2025112516659173">#REF!</definedName>
    <definedName name="tmp20251126163715359">#REF!</definedName>
    <definedName name="tmp20251126163738823">#REF!</definedName>
    <definedName name="tmp20251126163746545">#REF!</definedName>
    <definedName name="tmp20251126163753797">男子!$A$1:$F$1</definedName>
    <definedName name="tmp2025112616380777">女子!$A$1:$F$1</definedName>
    <definedName name="tmp20251126163812595">男子index!$A$1:$D$1</definedName>
    <definedName name="tmp202511261836022">#REF!</definedName>
    <definedName name="tmp20251126183614346">#REF!</definedName>
    <definedName name="tmp2025112618367252">#REF!</definedName>
    <definedName name="tmp20251126184519971">'２級'!$A$1:$C$1</definedName>
    <definedName name="tmp2025112618452730">形!$A$1:$E$1</definedName>
    <definedName name="tmp20251126184536153">遠隔地!$A$1:$E$1</definedName>
    <definedName name="tmp20251126191118971">受験者数!$A$1:$M$1</definedName>
    <definedName name="tmp2025622101141113">#REF!</definedName>
    <definedName name="tmp2025622145745960">#REF!</definedName>
    <definedName name="tmp202562216352196">#REF!</definedName>
    <definedName name="tmp202562216359328">#REF!</definedName>
    <definedName name="tmp202562216412399">#REF!</definedName>
    <definedName name="tmp202562216420675">#REF!</definedName>
    <definedName name="tmp202562216431232">#REF!</definedName>
    <definedName name="tmp20256221645909">#REF!</definedName>
    <definedName name="tmp2025623202735215">#REF!</definedName>
    <definedName name="tmp202562417103855">#REF!</definedName>
    <definedName name="tmp202597213810663">#REF!</definedName>
    <definedName name="tmp202597213817613">#REF!</definedName>
    <definedName name="tmp202597213823968">#REF!</definedName>
    <definedName name="tmp202597213830422">#REF!</definedName>
    <definedName name="tmp2025972138378">#REF!</definedName>
    <definedName name="tmp202597213849314">#REF!</definedName>
  </definedNames>
  <calcPr calcId="152511"/>
</workbook>
</file>

<file path=xl/calcChain.xml><?xml version="1.0" encoding="utf-8"?>
<calcChain xmlns="http://schemas.openxmlformats.org/spreadsheetml/2006/main">
  <c r="C12" i="8" l="1"/>
  <c r="C11" i="8"/>
  <c r="B11" i="8"/>
  <c r="C10" i="8"/>
  <c r="C9" i="8"/>
  <c r="C8" i="8"/>
  <c r="B8" i="8"/>
  <c r="C7" i="8"/>
  <c r="C6" i="8"/>
  <c r="C5" i="8"/>
  <c r="B5" i="8"/>
  <c r="C4" i="8"/>
  <c r="C3" i="8"/>
  <c r="C2" i="8"/>
  <c r="B2" i="8"/>
  <c r="A2" i="8"/>
  <c r="C8" i="7" l="1"/>
  <c r="C7" i="7"/>
  <c r="C6" i="7"/>
  <c r="B6" i="7"/>
  <c r="C5" i="7"/>
  <c r="C4" i="7"/>
  <c r="C3" i="7"/>
  <c r="C2" i="7"/>
  <c r="B2" i="7"/>
  <c r="A2" i="7"/>
  <c r="C12" i="6"/>
  <c r="B12" i="6"/>
  <c r="A12" i="6"/>
  <c r="C11" i="6"/>
  <c r="B11" i="6"/>
  <c r="A11" i="6"/>
  <c r="C10" i="6"/>
  <c r="B10" i="6"/>
  <c r="A10" i="6"/>
  <c r="C9" i="6"/>
  <c r="B9" i="6"/>
  <c r="A9" i="6"/>
  <c r="C8" i="6"/>
  <c r="B8" i="6"/>
  <c r="A8" i="6"/>
  <c r="C7" i="6"/>
  <c r="B7" i="6"/>
  <c r="A7" i="6"/>
  <c r="C6" i="6"/>
  <c r="B6" i="6"/>
  <c r="A6" i="6"/>
  <c r="C5" i="6"/>
  <c r="B5" i="6"/>
  <c r="A5" i="6"/>
  <c r="C4" i="6"/>
  <c r="B4" i="6"/>
  <c r="A4" i="6"/>
  <c r="C3" i="6"/>
  <c r="B3" i="6"/>
  <c r="A3" i="6"/>
  <c r="C2" i="6"/>
  <c r="B2" i="6"/>
  <c r="A2" i="6"/>
  <c r="C40" i="5" l="1"/>
  <c r="B40" i="5"/>
  <c r="A40" i="5"/>
  <c r="C39" i="5"/>
  <c r="B39" i="5"/>
  <c r="A39" i="5"/>
  <c r="C38" i="5"/>
  <c r="B38" i="5"/>
  <c r="A38" i="5"/>
  <c r="C37" i="5"/>
  <c r="B37" i="5"/>
  <c r="A37" i="5"/>
  <c r="C36" i="5"/>
  <c r="B36" i="5"/>
  <c r="A36" i="5"/>
  <c r="C35" i="5"/>
  <c r="B35" i="5"/>
  <c r="A35" i="5"/>
  <c r="C34" i="5"/>
  <c r="B34" i="5"/>
  <c r="A34" i="5"/>
  <c r="C33" i="5"/>
  <c r="B33" i="5"/>
  <c r="A33" i="5"/>
  <c r="C32" i="5"/>
  <c r="B32" i="5"/>
  <c r="A32" i="5"/>
  <c r="C31" i="5"/>
  <c r="B31" i="5"/>
  <c r="A31" i="5"/>
  <c r="C30" i="5"/>
  <c r="B30" i="5"/>
  <c r="A30" i="5"/>
  <c r="C29" i="5"/>
  <c r="B29" i="5"/>
  <c r="A29" i="5"/>
  <c r="C28" i="5"/>
  <c r="B28" i="5"/>
  <c r="A28" i="5"/>
  <c r="C27" i="5"/>
  <c r="B27" i="5"/>
  <c r="A27" i="5"/>
  <c r="C26" i="5"/>
  <c r="B26" i="5"/>
  <c r="A26" i="5"/>
  <c r="C25" i="5"/>
  <c r="B25" i="5"/>
  <c r="A25" i="5"/>
  <c r="C24" i="5"/>
  <c r="B24" i="5"/>
  <c r="A24" i="5"/>
  <c r="C23" i="5"/>
  <c r="B23" i="5"/>
  <c r="A23" i="5"/>
  <c r="C22" i="5"/>
  <c r="B22" i="5"/>
  <c r="A22" i="5"/>
  <c r="C21" i="5"/>
  <c r="B21" i="5"/>
  <c r="A21" i="5"/>
  <c r="C20" i="5"/>
  <c r="B20" i="5"/>
  <c r="A20" i="5"/>
  <c r="C19" i="5"/>
  <c r="B19" i="5"/>
  <c r="A19" i="5"/>
  <c r="C18" i="5"/>
  <c r="B18" i="5"/>
  <c r="A18" i="5"/>
  <c r="C17" i="5"/>
  <c r="B17" i="5"/>
  <c r="A17" i="5"/>
  <c r="C16" i="5"/>
  <c r="B16" i="5"/>
  <c r="A16" i="5"/>
  <c r="C15" i="5"/>
  <c r="B15" i="5"/>
  <c r="A15" i="5"/>
  <c r="C14" i="5"/>
  <c r="B14" i="5"/>
  <c r="A14" i="5"/>
  <c r="C13" i="5"/>
  <c r="B13" i="5"/>
  <c r="A13" i="5"/>
  <c r="C12" i="5"/>
  <c r="B12" i="5"/>
  <c r="A12" i="5"/>
  <c r="C11" i="5"/>
  <c r="B11" i="5"/>
  <c r="A11" i="5"/>
  <c r="C10" i="5"/>
  <c r="B10" i="5"/>
  <c r="A10" i="5"/>
  <c r="C9" i="5"/>
  <c r="B9" i="5"/>
  <c r="A9" i="5"/>
  <c r="C8" i="5"/>
  <c r="B8" i="5"/>
  <c r="A8" i="5"/>
  <c r="C7" i="5"/>
  <c r="B7" i="5"/>
  <c r="A7" i="5"/>
  <c r="C6" i="5"/>
  <c r="B6" i="5"/>
  <c r="A6" i="5"/>
  <c r="C5" i="5"/>
  <c r="B5" i="5"/>
  <c r="A5" i="5"/>
  <c r="C4" i="5"/>
  <c r="B4" i="5"/>
  <c r="A4" i="5"/>
  <c r="C3" i="5"/>
  <c r="B3" i="5"/>
  <c r="A3" i="5"/>
  <c r="C2" i="5"/>
  <c r="B2" i="5"/>
  <c r="A2" i="5"/>
  <c r="N26" i="3" l="1"/>
  <c r="K26" i="3"/>
  <c r="H26" i="3"/>
  <c r="M23" i="3"/>
  <c r="L23" i="3"/>
  <c r="M22" i="3"/>
  <c r="L22" i="3"/>
  <c r="J22" i="3"/>
  <c r="I22" i="3"/>
  <c r="G22" i="3"/>
  <c r="F22" i="3"/>
  <c r="M21" i="3"/>
  <c r="L21" i="3"/>
  <c r="J21" i="3"/>
  <c r="I21" i="3"/>
  <c r="G21" i="3"/>
  <c r="F21" i="3"/>
  <c r="M20" i="3"/>
  <c r="L20" i="3"/>
  <c r="J20" i="3"/>
  <c r="I20" i="3"/>
  <c r="G20" i="3"/>
  <c r="F20" i="3"/>
  <c r="K13" i="3"/>
  <c r="H13" i="3"/>
  <c r="G11" i="3"/>
  <c r="F11" i="3"/>
  <c r="J10" i="3"/>
  <c r="I10" i="3"/>
  <c r="G10" i="3"/>
  <c r="F10" i="3"/>
  <c r="J9" i="3"/>
  <c r="I9" i="3"/>
  <c r="G9" i="3"/>
  <c r="F9" i="3"/>
  <c r="J8" i="3"/>
  <c r="I8" i="3"/>
  <c r="G8" i="3"/>
  <c r="F8" i="3"/>
  <c r="J7" i="3"/>
  <c r="I7" i="3"/>
  <c r="G7" i="3"/>
  <c r="F7" i="3"/>
</calcChain>
</file>

<file path=xl/sharedStrings.xml><?xml version="1.0" encoding="utf-8"?>
<sst xmlns="http://schemas.openxmlformats.org/spreadsheetml/2006/main" count="1684" uniqueCount="975">
  <si>
    <t>１級</t>
  </si>
  <si>
    <t>山口　凛太朗</t>
  </si>
  <si>
    <t>同志社大学</t>
  </si>
  <si>
    <t>丸岡　煌</t>
  </si>
  <si>
    <t>大阪工業大学</t>
  </si>
  <si>
    <t>加藤　恵和</t>
  </si>
  <si>
    <t>大阪公立大学中百舌鳥支部</t>
  </si>
  <si>
    <t>赤山　巧光</t>
  </si>
  <si>
    <t>関西大学</t>
  </si>
  <si>
    <t>中谷　龍星</t>
  </si>
  <si>
    <t>龍皇会</t>
  </si>
  <si>
    <t>永田　夢人</t>
  </si>
  <si>
    <t>桃山学院大学</t>
  </si>
  <si>
    <t>平家　誠也</t>
  </si>
  <si>
    <t>陳　昱霖</t>
  </si>
  <si>
    <t>宮本　知隆</t>
  </si>
  <si>
    <t>松田　陸利</t>
  </si>
  <si>
    <t>親和会</t>
  </si>
  <si>
    <t>宮本　剛</t>
  </si>
  <si>
    <t>澤　夕輝</t>
  </si>
  <si>
    <t>辻　樹</t>
  </si>
  <si>
    <t>〃</t>
  </si>
  <si>
    <t>谷口　勇太</t>
  </si>
  <si>
    <t>大阪学院大学</t>
  </si>
  <si>
    <t>井上　智暁</t>
  </si>
  <si>
    <t>坪井　太紀</t>
  </si>
  <si>
    <t>秦　祐貴</t>
  </si>
  <si>
    <t>夛田　丈琉</t>
  </si>
  <si>
    <t>渡部　遼太朗</t>
  </si>
  <si>
    <t>山崎　昴</t>
  </si>
  <si>
    <t>立命館大学</t>
  </si>
  <si>
    <t>山本　知輝</t>
  </si>
  <si>
    <t>京都産業大学</t>
  </si>
  <si>
    <t>東　洸成</t>
  </si>
  <si>
    <t>龍谷大学</t>
  </si>
  <si>
    <t>渡部　聖</t>
  </si>
  <si>
    <t>近畿大学</t>
  </si>
  <si>
    <t>廣瀬　駿翔</t>
  </si>
  <si>
    <t>大原　佑心</t>
  </si>
  <si>
    <t>谷井　優太</t>
  </si>
  <si>
    <t>大阪公立大学杉本支部</t>
  </si>
  <si>
    <t>鈴木　康介</t>
  </si>
  <si>
    <t>関西学院大学</t>
  </si>
  <si>
    <t>山口　上総</t>
  </si>
  <si>
    <t>須田　晃太</t>
  </si>
  <si>
    <t>大橋　利巧</t>
  </si>
  <si>
    <t>東　紀人</t>
  </si>
  <si>
    <t>濫觴会</t>
  </si>
  <si>
    <t>東野　令</t>
  </si>
  <si>
    <t>柴田　漱太</t>
  </si>
  <si>
    <t>大阪産業大学</t>
  </si>
  <si>
    <t>松下　丈多郎</t>
  </si>
  <si>
    <t>木村　晃輔</t>
  </si>
  <si>
    <t>大北　航</t>
  </si>
  <si>
    <t>榊山　晃平</t>
  </si>
  <si>
    <t>西室　颯太</t>
  </si>
  <si>
    <t>青翔中学・高等学校</t>
  </si>
  <si>
    <t>阪口　司真</t>
  </si>
  <si>
    <t>和歌山拳法連盟</t>
  </si>
  <si>
    <t>前　陽大</t>
  </si>
  <si>
    <t>橿原高校</t>
  </si>
  <si>
    <t>小園　悠太</t>
  </si>
  <si>
    <t>大阪商業大学堺高校</t>
  </si>
  <si>
    <t>藤井　薫</t>
  </si>
  <si>
    <t>藤尾　朔人</t>
  </si>
  <si>
    <t>桃山学院高校</t>
  </si>
  <si>
    <t>安田　泰庸</t>
  </si>
  <si>
    <t>後藤　琥珀</t>
  </si>
  <si>
    <t>大道</t>
  </si>
  <si>
    <t>山住　恵澄</t>
  </si>
  <si>
    <t>嶋田　有起</t>
  </si>
  <si>
    <t>関西福祉科学大学高校</t>
  </si>
  <si>
    <t>矢野　謙心</t>
  </si>
  <si>
    <t>中田　凌生</t>
  </si>
  <si>
    <t>吹田市日本拳法連盟</t>
  </si>
  <si>
    <t>山口　大翔</t>
  </si>
  <si>
    <t>小林　夢來</t>
  </si>
  <si>
    <t>藤本　彰真</t>
  </si>
  <si>
    <t>川﨑　瑛太</t>
  </si>
  <si>
    <t>山口　息吹</t>
  </si>
  <si>
    <t>森本　颯斗</t>
  </si>
  <si>
    <t>松田　龍人</t>
  </si>
  <si>
    <t>宮森　涼輔</t>
  </si>
  <si>
    <t>今宮工科高校</t>
  </si>
  <si>
    <t>山口　雲南斗</t>
  </si>
  <si>
    <t>柳川　賢斗</t>
  </si>
  <si>
    <t>橋本　旺寿</t>
  </si>
  <si>
    <t>看舎　圭利遊</t>
  </si>
  <si>
    <t>田村　海翔</t>
  </si>
  <si>
    <t>平木　大和</t>
  </si>
  <si>
    <t>大阪学院高校</t>
  </si>
  <si>
    <t>周子　高尚</t>
  </si>
  <si>
    <t>清風高校</t>
  </si>
  <si>
    <t>澤村　陽大</t>
  </si>
  <si>
    <t>東大阪大学柏原高校</t>
  </si>
  <si>
    <t>尾崎　賢</t>
  </si>
  <si>
    <t>松本　旭陽　</t>
  </si>
  <si>
    <t>粟村　宗一郎</t>
  </si>
  <si>
    <t>野原　光平</t>
  </si>
  <si>
    <t>杉村　和羽</t>
  </si>
  <si>
    <t>長滝　颯真</t>
  </si>
  <si>
    <t>宮川　志道</t>
  </si>
  <si>
    <t>三密会</t>
  </si>
  <si>
    <t>山腋　遥翔</t>
  </si>
  <si>
    <t>誠豪</t>
  </si>
  <si>
    <t>今西　悠人</t>
  </si>
  <si>
    <t>墓本　皓太</t>
  </si>
  <si>
    <t>若杉　舞翔</t>
  </si>
  <si>
    <t>橋本　淳平</t>
  </si>
  <si>
    <t>石塚　倖大</t>
  </si>
  <si>
    <t>陳　晟喆</t>
  </si>
  <si>
    <t>二宮　誠敬</t>
  </si>
  <si>
    <t>小田　智之</t>
  </si>
  <si>
    <t>岡本　凌成</t>
  </si>
  <si>
    <t>真武館</t>
  </si>
  <si>
    <t>坂上　颯太郎</t>
  </si>
  <si>
    <t>岡田　蒼生</t>
  </si>
  <si>
    <t>高橋　一平</t>
  </si>
  <si>
    <t>大河　一聡</t>
  </si>
  <si>
    <t>西宮隗心会</t>
  </si>
  <si>
    <t>リベラ　デイビット</t>
  </si>
  <si>
    <t>角村　和美</t>
  </si>
  <si>
    <t>野田　英哉</t>
  </si>
  <si>
    <t>初段</t>
  </si>
  <si>
    <t>播磨　佑哉</t>
  </si>
  <si>
    <t>小林　航大</t>
  </si>
  <si>
    <t>神戸大学</t>
  </si>
  <si>
    <t>小森　麟太郎</t>
  </si>
  <si>
    <t>金乙　達也</t>
  </si>
  <si>
    <t>有富　颯志</t>
  </si>
  <si>
    <t>脇　千颯</t>
  </si>
  <si>
    <t>石嵜　智大</t>
  </si>
  <si>
    <t>竹嶋　昂輝</t>
  </si>
  <si>
    <t>里中　瑛人</t>
  </si>
  <si>
    <t>上村　健人</t>
  </si>
  <si>
    <t>関西大学高等部</t>
  </si>
  <si>
    <t>庄司　亮太</t>
  </si>
  <si>
    <t>三邊　泰史</t>
  </si>
  <si>
    <t>森　太成</t>
  </si>
  <si>
    <t>川瀬　敦也</t>
  </si>
  <si>
    <t>重本　佳穏</t>
  </si>
  <si>
    <t>稲谷　翔</t>
  </si>
  <si>
    <t>松本　健汰</t>
  </si>
  <si>
    <t>山口　晄生</t>
  </si>
  <si>
    <t>誠心会</t>
  </si>
  <si>
    <t>井上　遼一</t>
  </si>
  <si>
    <t>ロビンソン　輝維</t>
  </si>
  <si>
    <t>早見　心</t>
  </si>
  <si>
    <t>樽見　蓮耶</t>
  </si>
  <si>
    <t>茨木市日本拳法連盟</t>
  </si>
  <si>
    <t>藤井　航</t>
  </si>
  <si>
    <t>城野　陽向</t>
  </si>
  <si>
    <t>岡本　豊</t>
  </si>
  <si>
    <t>宮本　雅弘</t>
  </si>
  <si>
    <t>古山　翔</t>
  </si>
  <si>
    <t>太田　琉斗</t>
  </si>
  <si>
    <t>梅野　日和</t>
  </si>
  <si>
    <t>出口　亮太</t>
  </si>
  <si>
    <t>相嶋　拓海</t>
  </si>
  <si>
    <t>齋藤　響</t>
  </si>
  <si>
    <t>小松　佳太郎</t>
  </si>
  <si>
    <t>田中　慎二</t>
  </si>
  <si>
    <t>梶井　健生</t>
  </si>
  <si>
    <t>湊　大哉</t>
  </si>
  <si>
    <t>井上　考儒</t>
  </si>
  <si>
    <t>福徳　壮</t>
  </si>
  <si>
    <t>乾　純太朗</t>
  </si>
  <si>
    <t>青木　海人</t>
  </si>
  <si>
    <t>高橋　莞太</t>
  </si>
  <si>
    <t>中村　拓実</t>
  </si>
  <si>
    <t>登り山　琥大郎</t>
  </si>
  <si>
    <t>泉北桃拳会</t>
  </si>
  <si>
    <t>熊谷　怜士</t>
  </si>
  <si>
    <t>川嶋　涼太</t>
  </si>
  <si>
    <t>生駒　大和</t>
  </si>
  <si>
    <t>東田　大輝</t>
  </si>
  <si>
    <t>共栄クラブ</t>
  </si>
  <si>
    <t>中尾　昊馬</t>
  </si>
  <si>
    <t>長谷川　優介</t>
  </si>
  <si>
    <t>石田　駿輝</t>
  </si>
  <si>
    <t>天野　叶夢</t>
  </si>
  <si>
    <t>喜友名　壮太</t>
  </si>
  <si>
    <t>奥田　智士</t>
  </si>
  <si>
    <t>白銀　隼大</t>
  </si>
  <si>
    <t>井坂　太信</t>
  </si>
  <si>
    <t>沈　大義</t>
  </si>
  <si>
    <t>井手　優太</t>
  </si>
  <si>
    <t>袁　野</t>
  </si>
  <si>
    <t>池田　晃輔</t>
  </si>
  <si>
    <t>浅野　輝心</t>
  </si>
  <si>
    <t>正村　彬良</t>
  </si>
  <si>
    <t>井學　潤</t>
  </si>
  <si>
    <t>森田　広大</t>
  </si>
  <si>
    <t>大阪商業大学</t>
  </si>
  <si>
    <t>立入　成明</t>
  </si>
  <si>
    <t>佐々木　達也</t>
  </si>
  <si>
    <t>日高谷　大翔</t>
  </si>
  <si>
    <t>大阪高校</t>
  </si>
  <si>
    <t>登り山　瑛大郎</t>
  </si>
  <si>
    <t>西村　寛世</t>
  </si>
  <si>
    <t>平井　啓翔</t>
  </si>
  <si>
    <t>佐藤　真梧</t>
  </si>
  <si>
    <t>古庄　勇斗</t>
  </si>
  <si>
    <t>中田　大智</t>
  </si>
  <si>
    <t>成田　一樹</t>
  </si>
  <si>
    <t>楠田　偉央</t>
  </si>
  <si>
    <t>山田　陽翔</t>
  </si>
  <si>
    <t>赤尾　慶太</t>
  </si>
  <si>
    <t>宮本　幸尚</t>
  </si>
  <si>
    <t>近藤　優吏</t>
  </si>
  <si>
    <t>文田　岳雄</t>
  </si>
  <si>
    <t>新屋　斡</t>
  </si>
  <si>
    <t>橋本　康</t>
  </si>
  <si>
    <t>奥田　悠介</t>
  </si>
  <si>
    <t>手嶋　駿介</t>
  </si>
  <si>
    <t>市原　雄大</t>
  </si>
  <si>
    <t>大沼　絆</t>
  </si>
  <si>
    <t>佐藤　流空</t>
  </si>
  <si>
    <t>中村　悠力</t>
  </si>
  <si>
    <t>永井　康誠</t>
  </si>
  <si>
    <t>濱田　怜輝</t>
  </si>
  <si>
    <t>幸地　柊太郎</t>
  </si>
  <si>
    <t>泉野　祐希</t>
  </si>
  <si>
    <t>中間　陽士</t>
  </si>
  <si>
    <t>于　碩</t>
  </si>
  <si>
    <t>冨村　宗完</t>
  </si>
  <si>
    <t>石澤　悠生</t>
  </si>
  <si>
    <t>中井　晄志</t>
  </si>
  <si>
    <t>春名　優秦</t>
  </si>
  <si>
    <t>渡邊　樹史</t>
  </si>
  <si>
    <t>宇都宮　天桔</t>
  </si>
  <si>
    <t>新風会</t>
  </si>
  <si>
    <t>熊取谷　文穏</t>
  </si>
  <si>
    <t>金井　律</t>
  </si>
  <si>
    <t>小浜　守平</t>
  </si>
  <si>
    <t>島本　晋吾</t>
  </si>
  <si>
    <t>田﨑　風雅</t>
  </si>
  <si>
    <t>瀧本　琉偉</t>
  </si>
  <si>
    <t>嶋本　逞</t>
  </si>
  <si>
    <t>下家　凛生</t>
  </si>
  <si>
    <t>塚脇　魁彪</t>
  </si>
  <si>
    <t>天野　賢信</t>
  </si>
  <si>
    <t>瀧澤　翔真</t>
  </si>
  <si>
    <t>岩田　彰信</t>
  </si>
  <si>
    <t>奈良南高校</t>
  </si>
  <si>
    <t>青木　元汰</t>
  </si>
  <si>
    <t>宮林　大和</t>
  </si>
  <si>
    <t>井上　遥馬</t>
  </si>
  <si>
    <t>緒方　歩</t>
  </si>
  <si>
    <t>熊谷　太介</t>
  </si>
  <si>
    <t>中島　颯汰</t>
  </si>
  <si>
    <t>坂谷　健太</t>
  </si>
  <si>
    <t>里　咲多朗</t>
  </si>
  <si>
    <t>足立　隆司</t>
  </si>
  <si>
    <t>井原　大嘉</t>
  </si>
  <si>
    <t>盛岡　弘展</t>
  </si>
  <si>
    <t>都島</t>
  </si>
  <si>
    <t>井村　勇人</t>
  </si>
  <si>
    <t>拳秀会・富山</t>
  </si>
  <si>
    <t>羽根　順平</t>
  </si>
  <si>
    <t>宮本　純和</t>
  </si>
  <si>
    <t>青山　茂樹</t>
  </si>
  <si>
    <t>里　昌明</t>
  </si>
  <si>
    <t>今井　宏海</t>
  </si>
  <si>
    <t>洪游会本部</t>
  </si>
  <si>
    <t>井谷　裕史</t>
  </si>
  <si>
    <t>船越　俊基</t>
  </si>
  <si>
    <t>加藤　義孝</t>
  </si>
  <si>
    <t>生井　辰季</t>
  </si>
  <si>
    <t>藤原　克久</t>
  </si>
  <si>
    <t>川端　潤也</t>
  </si>
  <si>
    <t>坂井　哲朗</t>
  </si>
  <si>
    <t>守口市日本拳法連盟</t>
  </si>
  <si>
    <t>酒井　貴嗣</t>
  </si>
  <si>
    <t>寺本　和貴</t>
  </si>
  <si>
    <t>西嶋　駿弥</t>
  </si>
  <si>
    <t>西　史観</t>
  </si>
  <si>
    <t>徳永　博信</t>
  </si>
  <si>
    <t>山本　裕暉</t>
  </si>
  <si>
    <t>広田　恭平</t>
  </si>
  <si>
    <t>土田　満穂</t>
  </si>
  <si>
    <t>摂津市日本拳法連盟</t>
  </si>
  <si>
    <t>遠藤　伸</t>
  </si>
  <si>
    <t>岡島　健</t>
  </si>
  <si>
    <t>増田　昂平</t>
  </si>
  <si>
    <t>弐段</t>
  </si>
  <si>
    <t>畑　環</t>
  </si>
  <si>
    <t>佐々木　寛之</t>
  </si>
  <si>
    <t>国本　丈司</t>
  </si>
  <si>
    <t>元井　陽真</t>
  </si>
  <si>
    <t>柘植　陽斗</t>
  </si>
  <si>
    <t>津田　伸</t>
  </si>
  <si>
    <t>岸田　曽良</t>
  </si>
  <si>
    <t>伊都中央高校</t>
  </si>
  <si>
    <t>松本　武士</t>
  </si>
  <si>
    <t>田中　翔梧</t>
  </si>
  <si>
    <t>宮下　凜</t>
  </si>
  <si>
    <t>大阪経済大学</t>
  </si>
  <si>
    <t>長滝　海璃</t>
  </si>
  <si>
    <t>中村　裕亮</t>
  </si>
  <si>
    <t>中村　太凱</t>
  </si>
  <si>
    <t>足立　弘樹</t>
  </si>
  <si>
    <t>至道会</t>
  </si>
  <si>
    <t>平尾　樹希</t>
  </si>
  <si>
    <t>石井　勇輝</t>
  </si>
  <si>
    <t>林　悠汰</t>
  </si>
  <si>
    <t>弘重　貴之</t>
  </si>
  <si>
    <t>野村　昇平</t>
  </si>
  <si>
    <t>藤田　力也</t>
  </si>
  <si>
    <t>秦　悠真</t>
  </si>
  <si>
    <t>坂本　寿範</t>
  </si>
  <si>
    <t>船迫　亮太</t>
  </si>
  <si>
    <t>山口　幸生</t>
  </si>
  <si>
    <t>玉井　悠登</t>
  </si>
  <si>
    <t>田崎　順一郎</t>
  </si>
  <si>
    <t>姜　泰志</t>
  </si>
  <si>
    <t>北川　翔悟</t>
  </si>
  <si>
    <t>内村　悠誠</t>
  </si>
  <si>
    <t>藤本　時慶</t>
  </si>
  <si>
    <t>小倉　隆聖</t>
  </si>
  <si>
    <t>日根　有彬</t>
  </si>
  <si>
    <t>寺岡　樹一</t>
  </si>
  <si>
    <t>丸谷　昊大</t>
  </si>
  <si>
    <t>高村　匠</t>
  </si>
  <si>
    <t>下村　匠真</t>
  </si>
  <si>
    <t>中川　悠生</t>
  </si>
  <si>
    <t>山中　剣真</t>
  </si>
  <si>
    <t>山本　琉聖</t>
  </si>
  <si>
    <t>坪井　行央</t>
  </si>
  <si>
    <t>毛利　和真</t>
  </si>
  <si>
    <t>小山　侑</t>
  </si>
  <si>
    <t>金川　幸聖</t>
  </si>
  <si>
    <t>田中　聡</t>
  </si>
  <si>
    <t>枚方市民拳法の会</t>
  </si>
  <si>
    <t>川本　直輝</t>
  </si>
  <si>
    <t>古原　忠</t>
  </si>
  <si>
    <t>水杉　利一</t>
  </si>
  <si>
    <t>高井　晶央</t>
  </si>
  <si>
    <t>田中　志進</t>
  </si>
  <si>
    <t>花市　翔吾</t>
  </si>
  <si>
    <t>山本　智之</t>
  </si>
  <si>
    <t>折口　真</t>
  </si>
  <si>
    <t>尾﨑　太一</t>
  </si>
  <si>
    <t>宮川　茂陽</t>
  </si>
  <si>
    <t>上村　奏楓</t>
  </si>
  <si>
    <t>伊藤　誠人</t>
  </si>
  <si>
    <t>金子　修大</t>
  </si>
  <si>
    <t>中埜　聖矢</t>
  </si>
  <si>
    <t>太田　賢太</t>
  </si>
  <si>
    <t>中村　孝太</t>
  </si>
  <si>
    <t>竹嶋　丈</t>
  </si>
  <si>
    <t>宮田　喜乃介</t>
  </si>
  <si>
    <t>野田　悠太</t>
  </si>
  <si>
    <t>久松　蒼一朗</t>
  </si>
  <si>
    <t>岸見　俊</t>
  </si>
  <si>
    <t>三宅　一誠</t>
  </si>
  <si>
    <t>辻上　靖之</t>
  </si>
  <si>
    <t>家田　悠紀斗</t>
  </si>
  <si>
    <t>池田　龍伸</t>
  </si>
  <si>
    <t>吉岡　大輔</t>
  </si>
  <si>
    <t>参段</t>
  </si>
  <si>
    <t>梶山　雄生</t>
  </si>
  <si>
    <t>大田　晟剛</t>
  </si>
  <si>
    <t>拳親会</t>
  </si>
  <si>
    <t>荻野　亮</t>
  </si>
  <si>
    <t>橋田　純汰</t>
  </si>
  <si>
    <t>吉井　英尚</t>
  </si>
  <si>
    <t>馬門　清武</t>
  </si>
  <si>
    <t>東　玲惺</t>
  </si>
  <si>
    <t>舩津　佳晃</t>
  </si>
  <si>
    <t>赤木　克行</t>
  </si>
  <si>
    <t>椿原　大地</t>
  </si>
  <si>
    <t>薮田　暖人</t>
  </si>
  <si>
    <t>松下　大起</t>
  </si>
  <si>
    <t>秦　昌雄</t>
  </si>
  <si>
    <t>逵　瑛樹</t>
  </si>
  <si>
    <t>福田　直志</t>
  </si>
  <si>
    <t>森　温仁</t>
  </si>
  <si>
    <t>田上　龍司</t>
  </si>
  <si>
    <t>中川　剛陽</t>
  </si>
  <si>
    <t>足立　淳</t>
  </si>
  <si>
    <t>寺門　直彦</t>
  </si>
  <si>
    <t>西村　洸ガブリエル</t>
  </si>
  <si>
    <t>鈴木　竣汰朗</t>
  </si>
  <si>
    <t>三浦　孝仁</t>
  </si>
  <si>
    <t>藤上　豪</t>
  </si>
  <si>
    <t>田中　啓太</t>
  </si>
  <si>
    <t>安友　望</t>
  </si>
  <si>
    <t>もののふ塾</t>
  </si>
  <si>
    <t>鳥井　樹</t>
  </si>
  <si>
    <t>石原　昊駕</t>
  </si>
  <si>
    <t>荻野　翔</t>
  </si>
  <si>
    <t>西村　徳・デ－ビッド</t>
  </si>
  <si>
    <t>赤木　雅彦</t>
  </si>
  <si>
    <t>長江　隆志</t>
  </si>
  <si>
    <t>岡田　優杜</t>
  </si>
  <si>
    <t>池ノ上　紬</t>
  </si>
  <si>
    <t>安信　俊輔</t>
  </si>
  <si>
    <t>中井　珀斗</t>
  </si>
  <si>
    <t>小倉　大空</t>
  </si>
  <si>
    <t>大西　直毅</t>
  </si>
  <si>
    <t>田中　敦</t>
  </si>
  <si>
    <t>四段</t>
  </si>
  <si>
    <t>穴生　光嬉</t>
  </si>
  <si>
    <t>米　悠太</t>
  </si>
  <si>
    <t>石倉　優斗</t>
  </si>
  <si>
    <t>八木　雄大</t>
  </si>
  <si>
    <t>田村　星悟</t>
  </si>
  <si>
    <t>宮澤　侑里</t>
  </si>
  <si>
    <t>嶋　章伍</t>
  </si>
  <si>
    <t>１級</t>
    <phoneticPr fontId="1"/>
  </si>
  <si>
    <t>初段</t>
    <phoneticPr fontId="1"/>
  </si>
  <si>
    <t>弐段</t>
    <phoneticPr fontId="1"/>
  </si>
  <si>
    <t>参段</t>
    <phoneticPr fontId="1"/>
  </si>
  <si>
    <t>四段</t>
    <phoneticPr fontId="1"/>
  </si>
  <si>
    <t>向井　祐衣</t>
    <phoneticPr fontId="1"/>
  </si>
  <si>
    <t>藪中　瑠那</t>
    <phoneticPr fontId="1"/>
  </si>
  <si>
    <t>清水　紗世</t>
    <phoneticPr fontId="1"/>
  </si>
  <si>
    <t>木下　愛深</t>
    <phoneticPr fontId="1"/>
  </si>
  <si>
    <t>末岡　侑里</t>
    <phoneticPr fontId="1"/>
  </si>
  <si>
    <t>上原　夢</t>
    <phoneticPr fontId="1"/>
  </si>
  <si>
    <t>加藤　花夏</t>
    <phoneticPr fontId="1"/>
  </si>
  <si>
    <t>辻　響子</t>
    <phoneticPr fontId="1"/>
  </si>
  <si>
    <t>田中　蒼依</t>
    <phoneticPr fontId="1"/>
  </si>
  <si>
    <t>藤原　涼奈</t>
    <phoneticPr fontId="1"/>
  </si>
  <si>
    <t>亀井　芳乃</t>
    <phoneticPr fontId="1"/>
  </si>
  <si>
    <t>石田　結衣</t>
    <phoneticPr fontId="1"/>
  </si>
  <si>
    <t>横田　衣莉香</t>
    <phoneticPr fontId="1"/>
  </si>
  <si>
    <t>吉村　綺良々</t>
    <phoneticPr fontId="1"/>
  </si>
  <si>
    <t>宮本　智帆</t>
    <phoneticPr fontId="1"/>
  </si>
  <si>
    <t>稲葉　由莉</t>
    <phoneticPr fontId="1"/>
  </si>
  <si>
    <t>樋口　優衣</t>
    <phoneticPr fontId="1"/>
  </si>
  <si>
    <t>綾木　花純</t>
    <phoneticPr fontId="1"/>
  </si>
  <si>
    <t>稲﨑　麻友</t>
    <phoneticPr fontId="1"/>
  </si>
  <si>
    <t>中村　美香</t>
    <phoneticPr fontId="1"/>
  </si>
  <si>
    <t>森尾　美優</t>
    <phoneticPr fontId="1"/>
  </si>
  <si>
    <t>武井　仁季菜</t>
    <phoneticPr fontId="1"/>
  </si>
  <si>
    <t>上田　和奈花</t>
    <phoneticPr fontId="1"/>
  </si>
  <si>
    <t>中川　ゆめの</t>
    <phoneticPr fontId="1"/>
  </si>
  <si>
    <t>中野　凜</t>
    <phoneticPr fontId="1"/>
  </si>
  <si>
    <t>髙橋　るりは</t>
    <phoneticPr fontId="1"/>
  </si>
  <si>
    <t>木下　彩</t>
    <phoneticPr fontId="1"/>
  </si>
  <si>
    <t>近藤　里央菜</t>
    <phoneticPr fontId="1"/>
  </si>
  <si>
    <t>島田　悠衣</t>
    <phoneticPr fontId="1"/>
  </si>
  <si>
    <t>平野　陽菜</t>
    <phoneticPr fontId="1"/>
  </si>
  <si>
    <t>久後　美央子</t>
    <phoneticPr fontId="1"/>
  </si>
  <si>
    <t>岡本　和</t>
    <phoneticPr fontId="1"/>
  </si>
  <si>
    <t>土井　唯香</t>
    <phoneticPr fontId="1"/>
  </si>
  <si>
    <t>穴生　侑梨佳</t>
    <phoneticPr fontId="1"/>
  </si>
  <si>
    <t>奈良南高校</t>
    <phoneticPr fontId="1"/>
  </si>
  <si>
    <t>今宮工科高校</t>
    <phoneticPr fontId="1"/>
  </si>
  <si>
    <t>大阪学院高校</t>
    <phoneticPr fontId="1"/>
  </si>
  <si>
    <t>大阪公立大学中百舌鳥支部</t>
    <phoneticPr fontId="1"/>
  </si>
  <si>
    <t>大阪公立大学杉本支部</t>
    <phoneticPr fontId="1"/>
  </si>
  <si>
    <t>大阪学院高校</t>
    <phoneticPr fontId="1"/>
  </si>
  <si>
    <t>橿原高校</t>
    <phoneticPr fontId="1"/>
  </si>
  <si>
    <t>桃山学院高校</t>
    <phoneticPr fontId="1"/>
  </si>
  <si>
    <t>大阪公立大学杉本支部</t>
    <phoneticPr fontId="1"/>
  </si>
  <si>
    <t>関西福祉科学大学高校</t>
    <phoneticPr fontId="1"/>
  </si>
  <si>
    <t>青翔中学・高等学校</t>
    <phoneticPr fontId="1"/>
  </si>
  <si>
    <t>関西大学</t>
    <phoneticPr fontId="1"/>
  </si>
  <si>
    <t>和歌山拳法連盟</t>
    <phoneticPr fontId="1"/>
  </si>
  <si>
    <t>大阪高校</t>
    <phoneticPr fontId="1"/>
  </si>
  <si>
    <t>濫觴会</t>
    <phoneticPr fontId="1"/>
  </si>
  <si>
    <t>青翔中学・高等学校</t>
    <phoneticPr fontId="1"/>
  </si>
  <si>
    <t>真武館</t>
    <phoneticPr fontId="1"/>
  </si>
  <si>
    <t>至道会</t>
    <phoneticPr fontId="1"/>
  </si>
  <si>
    <t>大阪産業大学</t>
    <phoneticPr fontId="1"/>
  </si>
  <si>
    <t>立命館大学</t>
    <phoneticPr fontId="1"/>
  </si>
  <si>
    <t>平出　恵</t>
    <phoneticPr fontId="1"/>
  </si>
  <si>
    <t>看舎　詩舞</t>
    <phoneticPr fontId="1"/>
  </si>
  <si>
    <t>小寺　彗心</t>
    <phoneticPr fontId="1"/>
  </si>
  <si>
    <t>岸田　珠侑</t>
    <phoneticPr fontId="1"/>
  </si>
  <si>
    <t>坂田　桃愛</t>
    <phoneticPr fontId="1"/>
  </si>
  <si>
    <t>矢倉　綾音</t>
    <phoneticPr fontId="1"/>
  </si>
  <si>
    <t>川原　璃々</t>
    <phoneticPr fontId="1"/>
  </si>
  <si>
    <t>上原　瑠奈</t>
    <phoneticPr fontId="1"/>
  </si>
  <si>
    <t>井出　七星</t>
    <phoneticPr fontId="1"/>
  </si>
  <si>
    <t>村尾　真優</t>
    <phoneticPr fontId="1"/>
  </si>
  <si>
    <t>森尾　優月</t>
    <phoneticPr fontId="1"/>
  </si>
  <si>
    <t>芝﨑　愛菜　</t>
    <phoneticPr fontId="1"/>
  </si>
  <si>
    <t>小川　紗英</t>
    <phoneticPr fontId="1"/>
  </si>
  <si>
    <t>中村　咲彩</t>
    <phoneticPr fontId="1"/>
  </si>
  <si>
    <t>中次　空</t>
    <phoneticPr fontId="1"/>
  </si>
  <si>
    <t>田﨑　優美子</t>
    <phoneticPr fontId="1"/>
  </si>
  <si>
    <t>和田　詩可</t>
    <phoneticPr fontId="1"/>
  </si>
  <si>
    <t>中島　雛</t>
    <phoneticPr fontId="1"/>
  </si>
  <si>
    <t>岡　風希</t>
    <phoneticPr fontId="1"/>
  </si>
  <si>
    <t>元井　陽依</t>
    <phoneticPr fontId="1"/>
  </si>
  <si>
    <t>寄川　真心</t>
    <phoneticPr fontId="1"/>
  </si>
  <si>
    <t>此田　彩紗</t>
    <phoneticPr fontId="1"/>
  </si>
  <si>
    <t>石原　美桜</t>
    <phoneticPr fontId="1"/>
  </si>
  <si>
    <t>山崎　小冬</t>
    <phoneticPr fontId="1"/>
  </si>
  <si>
    <t>山本　由樹</t>
    <phoneticPr fontId="1"/>
  </si>
  <si>
    <t>野田　梨花</t>
    <phoneticPr fontId="1"/>
  </si>
  <si>
    <t>宝得　未来</t>
    <phoneticPr fontId="1"/>
  </si>
  <si>
    <t>近藤　ほなみ</t>
    <phoneticPr fontId="1"/>
  </si>
  <si>
    <t>梅村　祥江</t>
    <phoneticPr fontId="1"/>
  </si>
  <si>
    <t>石倉　杏奈</t>
    <phoneticPr fontId="1"/>
  </si>
  <si>
    <t>宝得　未咲</t>
    <phoneticPr fontId="1"/>
  </si>
  <si>
    <t>関西学院大学</t>
    <phoneticPr fontId="1"/>
  </si>
  <si>
    <t>大道</t>
    <phoneticPr fontId="1"/>
  </si>
  <si>
    <t>伊都中央高校</t>
    <phoneticPr fontId="1"/>
  </si>
  <si>
    <t>関西福祉科学大学高校</t>
    <phoneticPr fontId="1"/>
  </si>
  <si>
    <t>京都産業大学</t>
    <phoneticPr fontId="1"/>
  </si>
  <si>
    <t>洪游会本部</t>
    <phoneticPr fontId="1"/>
  </si>
  <si>
    <t>大阪経済大学</t>
    <phoneticPr fontId="1"/>
  </si>
  <si>
    <t>都島</t>
    <phoneticPr fontId="1"/>
  </si>
  <si>
    <t>同志社大学</t>
    <phoneticPr fontId="1"/>
  </si>
  <si>
    <t>大阪商業大学堺高校</t>
    <phoneticPr fontId="1"/>
  </si>
  <si>
    <t>吹田市日本拳法連盟</t>
    <phoneticPr fontId="1"/>
  </si>
  <si>
    <t>立命館大学</t>
    <phoneticPr fontId="1"/>
  </si>
  <si>
    <t>三密会</t>
    <phoneticPr fontId="1"/>
  </si>
  <si>
    <t>守口市日本拳法連盟</t>
    <phoneticPr fontId="1"/>
  </si>
  <si>
    <t>受験段級</t>
    <phoneticPr fontId="1"/>
  </si>
  <si>
    <t>組番号</t>
    <phoneticPr fontId="1"/>
  </si>
  <si>
    <t>選手氏名</t>
    <phoneticPr fontId="1"/>
  </si>
  <si>
    <t>団体名</t>
    <phoneticPr fontId="1"/>
  </si>
  <si>
    <t>団体名</t>
    <phoneticPr fontId="1"/>
  </si>
  <si>
    <t>令和７年第４回コート配置</t>
    <rPh sb="0" eb="1">
      <t>レイ</t>
    </rPh>
    <rPh sb="1" eb="2">
      <t>ワ</t>
    </rPh>
    <rPh sb="3" eb="4">
      <t>ネン</t>
    </rPh>
    <rPh sb="4" eb="5">
      <t>ダイ</t>
    </rPh>
    <rPh sb="6" eb="7">
      <t>カイ</t>
    </rPh>
    <phoneticPr fontId="1"/>
  </si>
  <si>
    <t>３階</t>
    <rPh sb="1" eb="2">
      <t>カイ</t>
    </rPh>
    <phoneticPr fontId="1"/>
  </si>
  <si>
    <t>Ａ（女子）</t>
    <rPh sb="2" eb="4">
      <t>ジョシ</t>
    </rPh>
    <phoneticPr fontId="1"/>
  </si>
  <si>
    <t>Ｂ</t>
    <phoneticPr fontId="1"/>
  </si>
  <si>
    <t>形１</t>
    <rPh sb="0" eb="1">
      <t>カタ</t>
    </rPh>
    <phoneticPr fontId="1"/>
  </si>
  <si>
    <t>受験段級</t>
    <phoneticPr fontId="1"/>
  </si>
  <si>
    <t>組</t>
    <phoneticPr fontId="1"/>
  </si>
  <si>
    <t>人数</t>
    <phoneticPr fontId="1"/>
  </si>
  <si>
    <t>人数</t>
    <phoneticPr fontId="1"/>
  </si>
  <si>
    <t>組</t>
    <phoneticPr fontId="1"/>
  </si>
  <si>
    <t>形２</t>
    <rPh sb="0" eb="1">
      <t>カタ</t>
    </rPh>
    <phoneticPr fontId="1"/>
  </si>
  <si>
    <t>２階</t>
    <rPh sb="1" eb="2">
      <t>カイ</t>
    </rPh>
    <phoneticPr fontId="1"/>
  </si>
  <si>
    <t>Ｃ</t>
    <phoneticPr fontId="1"/>
  </si>
  <si>
    <t>Ｄ</t>
    <phoneticPr fontId="1"/>
  </si>
  <si>
    <t>Ｅ</t>
    <phoneticPr fontId="1"/>
  </si>
  <si>
    <t>２級
１階　多目的室
開会式終了後</t>
    <rPh sb="1" eb="2">
      <t>キュウ</t>
    </rPh>
    <rPh sb="5" eb="6">
      <t>カイ</t>
    </rPh>
    <rPh sb="7" eb="10">
      <t>タモクテキ</t>
    </rPh>
    <rPh sb="10" eb="11">
      <t>シツ</t>
    </rPh>
    <rPh sb="13" eb="16">
      <t>カイカイシキ</t>
    </rPh>
    <rPh sb="16" eb="19">
      <t>シュウリョウゴ</t>
    </rPh>
    <phoneticPr fontId="1"/>
  </si>
  <si>
    <t>大阪学院大学</t>
    <phoneticPr fontId="1"/>
  </si>
  <si>
    <t>谷口　勇太</t>
    <phoneticPr fontId="1"/>
  </si>
  <si>
    <t>井上　遼一</t>
    <phoneticPr fontId="1"/>
  </si>
  <si>
    <t>初段</t>
    <phoneticPr fontId="1"/>
  </si>
  <si>
    <t>日根　有彬</t>
    <phoneticPr fontId="1"/>
  </si>
  <si>
    <t>荻野　翔</t>
    <phoneticPr fontId="1"/>
  </si>
  <si>
    <t>田中　啓太</t>
    <phoneticPr fontId="1"/>
  </si>
  <si>
    <t>池田　龍伸</t>
    <phoneticPr fontId="1"/>
  </si>
  <si>
    <t>太田　賢太</t>
    <phoneticPr fontId="1"/>
  </si>
  <si>
    <t>中川　悠生</t>
    <phoneticPr fontId="1"/>
  </si>
  <si>
    <t>弐段</t>
    <phoneticPr fontId="1"/>
  </si>
  <si>
    <t>藤田　力也</t>
    <phoneticPr fontId="1"/>
  </si>
  <si>
    <t>弐段</t>
    <phoneticPr fontId="1"/>
  </si>
  <si>
    <t>藤本　時慶</t>
    <phoneticPr fontId="1"/>
  </si>
  <si>
    <t>丸谷　昊大</t>
    <phoneticPr fontId="1"/>
  </si>
  <si>
    <t>宮下　凜</t>
    <phoneticPr fontId="1"/>
  </si>
  <si>
    <t>鳥井　樹</t>
    <phoneticPr fontId="1"/>
  </si>
  <si>
    <t>参段</t>
    <phoneticPr fontId="1"/>
  </si>
  <si>
    <t>田村　星悟</t>
    <phoneticPr fontId="1"/>
  </si>
  <si>
    <t>大阪工業大学</t>
    <phoneticPr fontId="1"/>
  </si>
  <si>
    <t>坪井　太紀</t>
    <phoneticPr fontId="1"/>
  </si>
  <si>
    <t>１級</t>
    <phoneticPr fontId="1"/>
  </si>
  <si>
    <t>丸岡　煌</t>
    <phoneticPr fontId="1"/>
  </si>
  <si>
    <t>１級</t>
    <phoneticPr fontId="1"/>
  </si>
  <si>
    <t>大橋　利巧</t>
    <phoneticPr fontId="1"/>
  </si>
  <si>
    <t>１級</t>
    <phoneticPr fontId="1"/>
  </si>
  <si>
    <t>谷井　優太</t>
    <phoneticPr fontId="1"/>
  </si>
  <si>
    <t>リベラ　デイビット</t>
    <phoneticPr fontId="1"/>
  </si>
  <si>
    <t>石嵜　智大</t>
    <phoneticPr fontId="1"/>
  </si>
  <si>
    <t>初段</t>
    <phoneticPr fontId="1"/>
  </si>
  <si>
    <t>小森　麟太郎</t>
    <phoneticPr fontId="1"/>
  </si>
  <si>
    <t>重本　佳穏</t>
    <phoneticPr fontId="1"/>
  </si>
  <si>
    <t>薮田　暖人</t>
    <phoneticPr fontId="1"/>
  </si>
  <si>
    <t>大阪公立大学中百舌鳥支部</t>
    <phoneticPr fontId="1"/>
  </si>
  <si>
    <t>井上　智暁</t>
    <phoneticPr fontId="1"/>
  </si>
  <si>
    <t>加藤　恵和</t>
    <phoneticPr fontId="1"/>
  </si>
  <si>
    <t>宮本　知隆</t>
    <phoneticPr fontId="1"/>
  </si>
  <si>
    <t>浅野　輝心</t>
    <phoneticPr fontId="1"/>
  </si>
  <si>
    <t>初段</t>
    <phoneticPr fontId="1"/>
  </si>
  <si>
    <t>生駒　大和</t>
    <phoneticPr fontId="1"/>
  </si>
  <si>
    <t>立入　成明</t>
    <phoneticPr fontId="1"/>
  </si>
  <si>
    <t>中村　拓実</t>
    <phoneticPr fontId="1"/>
  </si>
  <si>
    <t>西嶋　駿弥</t>
    <phoneticPr fontId="1"/>
  </si>
  <si>
    <t>初段</t>
    <phoneticPr fontId="1"/>
  </si>
  <si>
    <t>湊　大哉</t>
    <phoneticPr fontId="1"/>
  </si>
  <si>
    <t>国本　丈司</t>
    <phoneticPr fontId="1"/>
  </si>
  <si>
    <t>寺岡　樹一</t>
    <phoneticPr fontId="1"/>
  </si>
  <si>
    <t>大阪産業大学</t>
    <phoneticPr fontId="1"/>
  </si>
  <si>
    <t>柴田　漱太</t>
    <phoneticPr fontId="1"/>
  </si>
  <si>
    <t>有富　颯志</t>
    <phoneticPr fontId="1"/>
  </si>
  <si>
    <t>岡本　豊</t>
    <phoneticPr fontId="1"/>
  </si>
  <si>
    <t>森　太成</t>
    <phoneticPr fontId="1"/>
  </si>
  <si>
    <t>中村　孝太</t>
    <phoneticPr fontId="1"/>
  </si>
  <si>
    <t>鈴木　竣汰朗</t>
    <phoneticPr fontId="1"/>
  </si>
  <si>
    <t>参段</t>
    <phoneticPr fontId="1"/>
  </si>
  <si>
    <t>中川　剛陽</t>
    <phoneticPr fontId="1"/>
  </si>
  <si>
    <t>参段</t>
    <phoneticPr fontId="1"/>
  </si>
  <si>
    <t>大阪商業大学</t>
    <phoneticPr fontId="1"/>
  </si>
  <si>
    <t>森田　広大</t>
    <phoneticPr fontId="1"/>
  </si>
  <si>
    <t>初段</t>
    <phoneticPr fontId="1"/>
  </si>
  <si>
    <t>尾﨑　太一</t>
    <phoneticPr fontId="1"/>
  </si>
  <si>
    <t>金子　修大</t>
    <phoneticPr fontId="1"/>
  </si>
  <si>
    <t>水杉　利一</t>
    <phoneticPr fontId="1"/>
  </si>
  <si>
    <t>弐段</t>
    <phoneticPr fontId="1"/>
  </si>
  <si>
    <t>山本　琉聖</t>
    <phoneticPr fontId="1"/>
  </si>
  <si>
    <t>荻野　亮</t>
    <phoneticPr fontId="1"/>
  </si>
  <si>
    <t>西村　洸ガブリエル</t>
    <phoneticPr fontId="1"/>
  </si>
  <si>
    <t>石倉　優斗</t>
    <phoneticPr fontId="1"/>
  </si>
  <si>
    <t>嶋　章伍</t>
    <phoneticPr fontId="1"/>
  </si>
  <si>
    <t>赤山　巧光</t>
    <phoneticPr fontId="1"/>
  </si>
  <si>
    <t>澤　夕輝</t>
    <phoneticPr fontId="1"/>
  </si>
  <si>
    <t>陳　昱霖</t>
    <phoneticPr fontId="1"/>
  </si>
  <si>
    <t>庄司　亮太</t>
    <phoneticPr fontId="1"/>
  </si>
  <si>
    <t>毛利　和真</t>
    <phoneticPr fontId="1"/>
  </si>
  <si>
    <t>関西学院大学</t>
    <phoneticPr fontId="1"/>
  </si>
  <si>
    <t>鈴木　康介</t>
    <phoneticPr fontId="1"/>
  </si>
  <si>
    <t>梅野　日和</t>
    <phoneticPr fontId="1"/>
  </si>
  <si>
    <t>小松　佳太郎</t>
    <phoneticPr fontId="1"/>
  </si>
  <si>
    <t>藤井　航</t>
    <phoneticPr fontId="1"/>
  </si>
  <si>
    <t>逵　瑛樹</t>
    <phoneticPr fontId="1"/>
  </si>
  <si>
    <t>寺門　直彦</t>
    <phoneticPr fontId="1"/>
  </si>
  <si>
    <t>大原　佑心</t>
    <phoneticPr fontId="1"/>
  </si>
  <si>
    <t>榊山　晃平</t>
    <phoneticPr fontId="1"/>
  </si>
  <si>
    <t>須田　晃太</t>
    <phoneticPr fontId="1"/>
  </si>
  <si>
    <t>１級</t>
    <phoneticPr fontId="1"/>
  </si>
  <si>
    <t>山本　知輝</t>
    <phoneticPr fontId="1"/>
  </si>
  <si>
    <t>井坂　太信</t>
    <phoneticPr fontId="1"/>
  </si>
  <si>
    <t>佐々木　達也</t>
    <phoneticPr fontId="1"/>
  </si>
  <si>
    <t>高橋　莞太</t>
    <phoneticPr fontId="1"/>
  </si>
  <si>
    <t>長谷川　優介</t>
    <phoneticPr fontId="1"/>
  </si>
  <si>
    <t>伊藤　誠人</t>
    <phoneticPr fontId="1"/>
  </si>
  <si>
    <t>宮田　喜乃介</t>
    <phoneticPr fontId="1"/>
  </si>
  <si>
    <t>弐段</t>
    <phoneticPr fontId="1"/>
  </si>
  <si>
    <t>椿原　大地</t>
    <phoneticPr fontId="1"/>
  </si>
  <si>
    <t>近畿大学</t>
    <phoneticPr fontId="1"/>
  </si>
  <si>
    <t>木村　晃輔</t>
    <phoneticPr fontId="1"/>
  </si>
  <si>
    <t>渡部　聖</t>
    <phoneticPr fontId="1"/>
  </si>
  <si>
    <t>相嶋　拓海</t>
    <phoneticPr fontId="1"/>
  </si>
  <si>
    <t>里中　瑛人</t>
    <phoneticPr fontId="1"/>
  </si>
  <si>
    <t>播磨　佑哉</t>
    <phoneticPr fontId="1"/>
  </si>
  <si>
    <t>古山　翔</t>
    <phoneticPr fontId="1"/>
  </si>
  <si>
    <t>松本　健汰</t>
    <phoneticPr fontId="1"/>
  </si>
  <si>
    <t>金川　幸聖</t>
    <phoneticPr fontId="1"/>
  </si>
  <si>
    <t>神戸大学</t>
    <phoneticPr fontId="1"/>
  </si>
  <si>
    <t>青木　海人</t>
    <phoneticPr fontId="1"/>
  </si>
  <si>
    <t>井學　潤</t>
    <phoneticPr fontId="1"/>
  </si>
  <si>
    <t>石田　駿輝</t>
    <phoneticPr fontId="1"/>
  </si>
  <si>
    <t>小林　航大</t>
    <phoneticPr fontId="1"/>
  </si>
  <si>
    <t>城野　陽向</t>
    <phoneticPr fontId="1"/>
  </si>
  <si>
    <t>白銀　隼大</t>
    <phoneticPr fontId="1"/>
  </si>
  <si>
    <t>脇　千颯</t>
    <phoneticPr fontId="1"/>
  </si>
  <si>
    <t>玉井　悠登</t>
    <phoneticPr fontId="1"/>
  </si>
  <si>
    <t>中村　太凱</t>
    <phoneticPr fontId="1"/>
  </si>
  <si>
    <t>畑　環</t>
    <phoneticPr fontId="1"/>
  </si>
  <si>
    <t>弐段</t>
    <phoneticPr fontId="1"/>
  </si>
  <si>
    <t>秦　悠真</t>
    <phoneticPr fontId="1"/>
  </si>
  <si>
    <t>林　悠汰</t>
    <phoneticPr fontId="1"/>
  </si>
  <si>
    <t>辻　樹</t>
    <phoneticPr fontId="1"/>
  </si>
  <si>
    <t>秦　祐貴</t>
    <phoneticPr fontId="1"/>
  </si>
  <si>
    <t>平家　誠也</t>
    <phoneticPr fontId="1"/>
  </si>
  <si>
    <t>宮本　剛</t>
    <phoneticPr fontId="1"/>
  </si>
  <si>
    <t>山口　凛太朗</t>
    <phoneticPr fontId="1"/>
  </si>
  <si>
    <t>渡部　遼太朗</t>
    <phoneticPr fontId="1"/>
  </si>
  <si>
    <t>井手　優太</t>
    <phoneticPr fontId="1"/>
  </si>
  <si>
    <t>乾　純太朗</t>
    <phoneticPr fontId="1"/>
  </si>
  <si>
    <t>奥田　智士</t>
    <phoneticPr fontId="1"/>
  </si>
  <si>
    <t>梶井　健生</t>
    <phoneticPr fontId="1"/>
  </si>
  <si>
    <t>金乙　達也</t>
    <phoneticPr fontId="1"/>
  </si>
  <si>
    <t>齋藤　響</t>
    <phoneticPr fontId="1"/>
  </si>
  <si>
    <t>三邊　泰史</t>
    <phoneticPr fontId="1"/>
  </si>
  <si>
    <t>ロビンソン　輝維</t>
    <phoneticPr fontId="1"/>
  </si>
  <si>
    <t>三宅　一誠</t>
    <phoneticPr fontId="1"/>
  </si>
  <si>
    <t>山中　剣真</t>
    <phoneticPr fontId="1"/>
  </si>
  <si>
    <t>吉岡　大輔</t>
    <phoneticPr fontId="1"/>
  </si>
  <si>
    <t>西村　徳・デ－ビッド</t>
    <phoneticPr fontId="1"/>
  </si>
  <si>
    <t>松下　大起</t>
    <phoneticPr fontId="1"/>
  </si>
  <si>
    <t>桃山学院大学</t>
    <phoneticPr fontId="1"/>
  </si>
  <si>
    <t>夛田　丈琉</t>
    <phoneticPr fontId="1"/>
  </si>
  <si>
    <t>１級</t>
    <phoneticPr fontId="1"/>
  </si>
  <si>
    <t>永田　夢人</t>
    <phoneticPr fontId="1"/>
  </si>
  <si>
    <t>天野　叶夢</t>
    <phoneticPr fontId="1"/>
  </si>
  <si>
    <t>井上　考儒</t>
    <phoneticPr fontId="1"/>
  </si>
  <si>
    <t>川嶋　涼太</t>
    <phoneticPr fontId="1"/>
  </si>
  <si>
    <t>川瀬　敦也</t>
    <phoneticPr fontId="1"/>
  </si>
  <si>
    <t>正村　彬良</t>
    <phoneticPr fontId="1"/>
  </si>
  <si>
    <t>竹嶋　昂輝</t>
    <phoneticPr fontId="1"/>
  </si>
  <si>
    <t>出口　亮太</t>
    <phoneticPr fontId="1"/>
  </si>
  <si>
    <t>宮本　雅弘</t>
    <phoneticPr fontId="1"/>
  </si>
  <si>
    <t>岡田　優杜</t>
    <phoneticPr fontId="1"/>
  </si>
  <si>
    <t>大北　航</t>
    <phoneticPr fontId="1"/>
  </si>
  <si>
    <t>東野　令</t>
    <phoneticPr fontId="1"/>
  </si>
  <si>
    <t>廣瀬　駿翔</t>
    <phoneticPr fontId="1"/>
  </si>
  <si>
    <t>山口　上総</t>
    <phoneticPr fontId="1"/>
  </si>
  <si>
    <t>山崎　昴</t>
    <phoneticPr fontId="1"/>
  </si>
  <si>
    <t>熊谷　怜士</t>
    <phoneticPr fontId="1"/>
  </si>
  <si>
    <t>沈　大義</t>
    <phoneticPr fontId="1"/>
  </si>
  <si>
    <t>福徳　壮</t>
    <phoneticPr fontId="1"/>
  </si>
  <si>
    <t>久松　蒼一朗</t>
    <phoneticPr fontId="1"/>
  </si>
  <si>
    <t>古原　忠</t>
    <phoneticPr fontId="1"/>
  </si>
  <si>
    <t>小倉　大空</t>
    <phoneticPr fontId="1"/>
  </si>
  <si>
    <t>参段</t>
    <phoneticPr fontId="1"/>
  </si>
  <si>
    <t>穴生　光嬉</t>
    <phoneticPr fontId="1"/>
  </si>
  <si>
    <t>龍谷大学</t>
    <phoneticPr fontId="1"/>
  </si>
  <si>
    <t>東　洸成</t>
    <phoneticPr fontId="1"/>
  </si>
  <si>
    <t>松下　丈多郎</t>
    <phoneticPr fontId="1"/>
  </si>
  <si>
    <t>中尾　昊馬</t>
    <phoneticPr fontId="1"/>
  </si>
  <si>
    <t>宮澤　侑里</t>
    <phoneticPr fontId="1"/>
  </si>
  <si>
    <t>四段</t>
    <phoneticPr fontId="1"/>
  </si>
  <si>
    <t>米　悠太</t>
    <phoneticPr fontId="1"/>
  </si>
  <si>
    <t>四段</t>
    <phoneticPr fontId="1"/>
  </si>
  <si>
    <t>伊都中央高校</t>
    <phoneticPr fontId="1"/>
  </si>
  <si>
    <t>岸田　曽良</t>
    <phoneticPr fontId="1"/>
  </si>
  <si>
    <t>今宮工科高校</t>
    <phoneticPr fontId="1"/>
  </si>
  <si>
    <t>宮森　涼輔</t>
    <phoneticPr fontId="1"/>
  </si>
  <si>
    <t>赤尾　慶太</t>
    <phoneticPr fontId="1"/>
  </si>
  <si>
    <t>幸地　柊太郎</t>
    <phoneticPr fontId="1"/>
  </si>
  <si>
    <t>佐藤　流空</t>
    <phoneticPr fontId="1"/>
  </si>
  <si>
    <t>新屋　斡</t>
    <phoneticPr fontId="1"/>
  </si>
  <si>
    <t>中田　大智</t>
    <phoneticPr fontId="1"/>
  </si>
  <si>
    <t>西村　寛世</t>
    <phoneticPr fontId="1"/>
  </si>
  <si>
    <t>小倉　隆聖</t>
    <phoneticPr fontId="1"/>
  </si>
  <si>
    <t>田中　翔梧</t>
    <phoneticPr fontId="1"/>
  </si>
  <si>
    <t>大阪高校</t>
    <phoneticPr fontId="1"/>
  </si>
  <si>
    <t>永井　康誠</t>
    <phoneticPr fontId="1"/>
  </si>
  <si>
    <t>日高谷　大翔</t>
    <phoneticPr fontId="1"/>
  </si>
  <si>
    <t>野田　悠太</t>
    <phoneticPr fontId="1"/>
  </si>
  <si>
    <t>中井　珀斗</t>
    <phoneticPr fontId="1"/>
  </si>
  <si>
    <t>長江　隆志</t>
    <phoneticPr fontId="1"/>
  </si>
  <si>
    <t>橋田　純汰</t>
    <phoneticPr fontId="1"/>
  </si>
  <si>
    <t>藤上　豪</t>
    <phoneticPr fontId="1"/>
  </si>
  <si>
    <t>森　温仁</t>
    <phoneticPr fontId="1"/>
  </si>
  <si>
    <t>坂上　颯太郎</t>
    <phoneticPr fontId="1"/>
  </si>
  <si>
    <t>長滝　颯真</t>
    <phoneticPr fontId="1"/>
  </si>
  <si>
    <t>橋本　淳平</t>
    <phoneticPr fontId="1"/>
  </si>
  <si>
    <t>平木　大和</t>
    <phoneticPr fontId="1"/>
  </si>
  <si>
    <t>松本　旭陽　</t>
    <phoneticPr fontId="1"/>
  </si>
  <si>
    <t>青木　元汰</t>
    <phoneticPr fontId="1"/>
  </si>
  <si>
    <t>太田　琉斗</t>
    <phoneticPr fontId="1"/>
  </si>
  <si>
    <t>熊谷　太介</t>
    <phoneticPr fontId="1"/>
  </si>
  <si>
    <t>塚脇　魁彪</t>
    <phoneticPr fontId="1"/>
  </si>
  <si>
    <t>冨村　宗完</t>
    <phoneticPr fontId="1"/>
  </si>
  <si>
    <t>渡邊　樹史</t>
    <phoneticPr fontId="1"/>
  </si>
  <si>
    <t>内村　悠誠</t>
    <phoneticPr fontId="1"/>
  </si>
  <si>
    <t>高村　匠</t>
    <phoneticPr fontId="1"/>
  </si>
  <si>
    <t>長滝　海璃</t>
    <phoneticPr fontId="1"/>
  </si>
  <si>
    <t>大阪商業大学堺高校</t>
    <phoneticPr fontId="1"/>
  </si>
  <si>
    <t>川﨑　瑛太</t>
    <phoneticPr fontId="1"/>
  </si>
  <si>
    <t>小園　悠太</t>
    <phoneticPr fontId="1"/>
  </si>
  <si>
    <t>大沼　絆</t>
    <phoneticPr fontId="1"/>
  </si>
  <si>
    <t>成田　一樹</t>
    <phoneticPr fontId="1"/>
  </si>
  <si>
    <t>上村　奏楓</t>
    <phoneticPr fontId="1"/>
  </si>
  <si>
    <t>竹嶋　丈</t>
    <phoneticPr fontId="1"/>
  </si>
  <si>
    <t>田中　志進</t>
    <phoneticPr fontId="1"/>
  </si>
  <si>
    <t>大西　直毅</t>
    <phoneticPr fontId="1"/>
  </si>
  <si>
    <t>参段</t>
    <phoneticPr fontId="1"/>
  </si>
  <si>
    <t>石塚　倖大</t>
    <phoneticPr fontId="1"/>
  </si>
  <si>
    <t>今西　悠人</t>
    <phoneticPr fontId="1"/>
  </si>
  <si>
    <t>尾崎　賢</t>
    <phoneticPr fontId="1"/>
  </si>
  <si>
    <t>杉村　和羽</t>
    <phoneticPr fontId="1"/>
  </si>
  <si>
    <t>田村　海翔</t>
    <phoneticPr fontId="1"/>
  </si>
  <si>
    <t>橋本　旺寿</t>
    <phoneticPr fontId="1"/>
  </si>
  <si>
    <t>藤本　彰真</t>
    <phoneticPr fontId="1"/>
  </si>
  <si>
    <t>前　陽大</t>
    <phoneticPr fontId="1"/>
  </si>
  <si>
    <t>松田　龍人</t>
    <phoneticPr fontId="1"/>
  </si>
  <si>
    <t>安田　泰庸</t>
    <phoneticPr fontId="1"/>
  </si>
  <si>
    <t>矢野　謙心</t>
    <phoneticPr fontId="1"/>
  </si>
  <si>
    <t>石澤　悠生</t>
    <phoneticPr fontId="1"/>
  </si>
  <si>
    <t>瀧本　琉偉</t>
    <phoneticPr fontId="1"/>
  </si>
  <si>
    <t>早見　心</t>
    <phoneticPr fontId="1"/>
  </si>
  <si>
    <t>柘植　陽斗</t>
    <phoneticPr fontId="1"/>
  </si>
  <si>
    <t>平尾　樹希</t>
    <phoneticPr fontId="1"/>
  </si>
  <si>
    <t>関西大学高等部</t>
    <phoneticPr fontId="1"/>
  </si>
  <si>
    <t>上村　健人</t>
    <phoneticPr fontId="1"/>
  </si>
  <si>
    <t>手嶋　駿介</t>
    <phoneticPr fontId="1"/>
  </si>
  <si>
    <t>濱田　怜輝</t>
    <phoneticPr fontId="1"/>
  </si>
  <si>
    <t>平井　啓翔</t>
    <phoneticPr fontId="1"/>
  </si>
  <si>
    <t>関西福祉科学大学高校</t>
    <phoneticPr fontId="1"/>
  </si>
  <si>
    <t>小林　夢來</t>
    <phoneticPr fontId="1"/>
  </si>
  <si>
    <t>嶋田　有起</t>
    <phoneticPr fontId="1"/>
  </si>
  <si>
    <t>森本　颯斗</t>
    <phoneticPr fontId="1"/>
  </si>
  <si>
    <t>柳川　賢斗</t>
    <phoneticPr fontId="1"/>
  </si>
  <si>
    <t>天野　賢信</t>
    <phoneticPr fontId="1"/>
  </si>
  <si>
    <t>于　碩</t>
    <phoneticPr fontId="1"/>
  </si>
  <si>
    <t>緒方　歩</t>
    <phoneticPr fontId="1"/>
  </si>
  <si>
    <t>金井　律</t>
    <phoneticPr fontId="1"/>
  </si>
  <si>
    <t>春名　優秦</t>
    <phoneticPr fontId="1"/>
  </si>
  <si>
    <t>家田　悠紀斗</t>
    <phoneticPr fontId="1"/>
  </si>
  <si>
    <t>小山　侑</t>
    <phoneticPr fontId="1"/>
  </si>
  <si>
    <t>下村　匠真</t>
    <phoneticPr fontId="1"/>
  </si>
  <si>
    <t>花市　翔吾</t>
    <phoneticPr fontId="1"/>
  </si>
  <si>
    <t>池ノ上　紬</t>
    <phoneticPr fontId="1"/>
  </si>
  <si>
    <t>石原　昊駕</t>
    <phoneticPr fontId="1"/>
  </si>
  <si>
    <t>舩津　佳晃</t>
    <phoneticPr fontId="1"/>
  </si>
  <si>
    <t>西室　颯太</t>
    <phoneticPr fontId="1"/>
  </si>
  <si>
    <t>藤井　薫</t>
    <phoneticPr fontId="1"/>
  </si>
  <si>
    <t>山口　息吹</t>
    <phoneticPr fontId="1"/>
  </si>
  <si>
    <t>山口　大翔</t>
    <phoneticPr fontId="1"/>
  </si>
  <si>
    <t>山口　雲南斗</t>
    <phoneticPr fontId="1"/>
  </si>
  <si>
    <t>山住　恵澄</t>
    <phoneticPr fontId="1"/>
  </si>
  <si>
    <t>奥田　悠介</t>
    <phoneticPr fontId="1"/>
  </si>
  <si>
    <t>楠田　偉央</t>
    <phoneticPr fontId="1"/>
  </si>
  <si>
    <t>近藤　優吏</t>
    <phoneticPr fontId="1"/>
  </si>
  <si>
    <t>佐藤　真梧</t>
    <phoneticPr fontId="1"/>
  </si>
  <si>
    <t>中間　陽士</t>
    <phoneticPr fontId="1"/>
  </si>
  <si>
    <t>清風高校</t>
    <phoneticPr fontId="1"/>
  </si>
  <si>
    <t>粟村　宗一郎</t>
    <phoneticPr fontId="1"/>
  </si>
  <si>
    <t>岡田　蒼生</t>
    <phoneticPr fontId="1"/>
  </si>
  <si>
    <t>周子　高尚</t>
    <phoneticPr fontId="1"/>
  </si>
  <si>
    <t>二宮　誠敬</t>
    <phoneticPr fontId="1"/>
  </si>
  <si>
    <t>若杉　舞翔</t>
    <phoneticPr fontId="1"/>
  </si>
  <si>
    <t>井上　遥馬</t>
    <phoneticPr fontId="1"/>
  </si>
  <si>
    <t>熊取谷　文穏</t>
    <phoneticPr fontId="1"/>
  </si>
  <si>
    <t>坂谷　健太</t>
    <phoneticPr fontId="1"/>
  </si>
  <si>
    <t>嶋本　逞</t>
    <phoneticPr fontId="1"/>
  </si>
  <si>
    <t>中村　悠力</t>
    <phoneticPr fontId="1"/>
  </si>
  <si>
    <t>橋本　康</t>
    <phoneticPr fontId="1"/>
  </si>
  <si>
    <t>宮本　幸尚</t>
    <phoneticPr fontId="1"/>
  </si>
  <si>
    <t>高井　晶央</t>
    <phoneticPr fontId="1"/>
  </si>
  <si>
    <t>岩田　彰信</t>
    <phoneticPr fontId="1"/>
  </si>
  <si>
    <t>中島　颯汰</t>
    <phoneticPr fontId="1"/>
  </si>
  <si>
    <t>東大阪大学柏原高校</t>
    <phoneticPr fontId="1"/>
  </si>
  <si>
    <t>澤村　陽大</t>
    <phoneticPr fontId="1"/>
  </si>
  <si>
    <t>陳　晟喆</t>
    <phoneticPr fontId="1"/>
  </si>
  <si>
    <t>野原　光平</t>
    <phoneticPr fontId="1"/>
  </si>
  <si>
    <t>墓本　皓太</t>
    <phoneticPr fontId="1"/>
  </si>
  <si>
    <t>袁　野</t>
    <phoneticPr fontId="1"/>
  </si>
  <si>
    <t>喜友名　壮太</t>
    <phoneticPr fontId="1"/>
  </si>
  <si>
    <t>田中　慎二</t>
    <phoneticPr fontId="1"/>
  </si>
  <si>
    <t>藤尾　朔人</t>
    <phoneticPr fontId="1"/>
  </si>
  <si>
    <t>島本　晋吾</t>
    <phoneticPr fontId="1"/>
  </si>
  <si>
    <t>下家　凛生</t>
    <phoneticPr fontId="1"/>
  </si>
  <si>
    <t>宮林　大和</t>
    <phoneticPr fontId="1"/>
  </si>
  <si>
    <t>茨木市日本拳法連盟</t>
    <phoneticPr fontId="1"/>
  </si>
  <si>
    <t>岡島　健</t>
    <phoneticPr fontId="1"/>
  </si>
  <si>
    <t>加藤　義孝</t>
    <phoneticPr fontId="1"/>
  </si>
  <si>
    <t>里　咲多朗</t>
    <phoneticPr fontId="1"/>
  </si>
  <si>
    <t>里　昌明</t>
    <phoneticPr fontId="1"/>
  </si>
  <si>
    <t>樽見　蓮耶</t>
    <phoneticPr fontId="1"/>
  </si>
  <si>
    <t>山本　裕暉</t>
    <phoneticPr fontId="1"/>
  </si>
  <si>
    <t>船迫　亮太</t>
    <phoneticPr fontId="1"/>
  </si>
  <si>
    <t>八木　雄大</t>
    <phoneticPr fontId="1"/>
  </si>
  <si>
    <t>共栄クラブ</t>
    <phoneticPr fontId="1"/>
  </si>
  <si>
    <t>池田　晃輔</t>
    <phoneticPr fontId="1"/>
  </si>
  <si>
    <t>東田　大輝</t>
    <phoneticPr fontId="1"/>
  </si>
  <si>
    <t>宮本　純和</t>
    <phoneticPr fontId="1"/>
  </si>
  <si>
    <t>辻上　靖之</t>
    <phoneticPr fontId="1"/>
  </si>
  <si>
    <t>山本　智之</t>
    <phoneticPr fontId="1"/>
  </si>
  <si>
    <t>田中　敦</t>
    <phoneticPr fontId="1"/>
  </si>
  <si>
    <t>福田　直志</t>
    <phoneticPr fontId="1"/>
  </si>
  <si>
    <t>三浦　孝仁</t>
    <phoneticPr fontId="1"/>
  </si>
  <si>
    <t>安信　俊輔</t>
    <phoneticPr fontId="1"/>
  </si>
  <si>
    <t>吉井　英尚</t>
    <phoneticPr fontId="1"/>
  </si>
  <si>
    <t>拳秀会・富山</t>
    <phoneticPr fontId="1"/>
  </si>
  <si>
    <t>井村　勇人</t>
    <phoneticPr fontId="1"/>
  </si>
  <si>
    <t>拳親会</t>
    <phoneticPr fontId="1"/>
  </si>
  <si>
    <t>大田　晟剛</t>
    <phoneticPr fontId="1"/>
  </si>
  <si>
    <t>洪游会本部</t>
    <phoneticPr fontId="1"/>
  </si>
  <si>
    <t>今井　宏海</t>
    <phoneticPr fontId="1"/>
  </si>
  <si>
    <t>遠藤　伸</t>
    <phoneticPr fontId="1"/>
  </si>
  <si>
    <t>生井　辰季</t>
    <phoneticPr fontId="1"/>
  </si>
  <si>
    <t>松本　武士</t>
    <phoneticPr fontId="1"/>
  </si>
  <si>
    <t>三密会</t>
    <phoneticPr fontId="1"/>
  </si>
  <si>
    <t>角村　和美</t>
    <phoneticPr fontId="1"/>
  </si>
  <si>
    <t>宮川　志道</t>
    <phoneticPr fontId="1"/>
  </si>
  <si>
    <t>小浜　守平</t>
    <phoneticPr fontId="1"/>
  </si>
  <si>
    <t>羽根　順平</t>
    <phoneticPr fontId="1"/>
  </si>
  <si>
    <t>坪井　行央</t>
    <phoneticPr fontId="1"/>
  </si>
  <si>
    <t>足立　弘樹</t>
    <phoneticPr fontId="1"/>
  </si>
  <si>
    <t>田崎　順一郎</t>
    <phoneticPr fontId="1"/>
  </si>
  <si>
    <t>岡本　凌成</t>
    <phoneticPr fontId="1"/>
  </si>
  <si>
    <t>新風会</t>
    <phoneticPr fontId="1"/>
  </si>
  <si>
    <t>宇都宮　天桔</t>
    <phoneticPr fontId="1"/>
  </si>
  <si>
    <t>親和会</t>
    <phoneticPr fontId="1"/>
  </si>
  <si>
    <t>松田　陸利</t>
    <phoneticPr fontId="1"/>
  </si>
  <si>
    <t>文田　岳雄</t>
    <phoneticPr fontId="1"/>
  </si>
  <si>
    <t>中田　凌生</t>
    <phoneticPr fontId="1"/>
  </si>
  <si>
    <t>野田　英哉</t>
    <phoneticPr fontId="1"/>
  </si>
  <si>
    <t>青山　茂樹</t>
    <phoneticPr fontId="1"/>
  </si>
  <si>
    <t>足立　隆司</t>
    <phoneticPr fontId="1"/>
  </si>
  <si>
    <t>稲谷　翔</t>
    <phoneticPr fontId="1"/>
  </si>
  <si>
    <t>川端　潤也</t>
    <phoneticPr fontId="1"/>
  </si>
  <si>
    <t>瀧澤　翔真</t>
    <phoneticPr fontId="1"/>
  </si>
  <si>
    <t>田﨑　風雅</t>
    <phoneticPr fontId="1"/>
  </si>
  <si>
    <t>中井　晄志</t>
    <phoneticPr fontId="1"/>
  </si>
  <si>
    <t>広田　恭平</t>
    <phoneticPr fontId="1"/>
  </si>
  <si>
    <t>船越　俊基</t>
    <phoneticPr fontId="1"/>
  </si>
  <si>
    <t>北川　翔悟</t>
    <phoneticPr fontId="1"/>
  </si>
  <si>
    <t>弘重　貴之</t>
    <phoneticPr fontId="1"/>
  </si>
  <si>
    <t>元井　陽真</t>
    <phoneticPr fontId="1"/>
  </si>
  <si>
    <t>赤木　克行</t>
    <phoneticPr fontId="1"/>
  </si>
  <si>
    <t>赤木　雅彦</t>
    <phoneticPr fontId="1"/>
  </si>
  <si>
    <t>足立　淳</t>
    <phoneticPr fontId="1"/>
  </si>
  <si>
    <t>梶山　雄生</t>
    <phoneticPr fontId="1"/>
  </si>
  <si>
    <t>誠豪</t>
    <phoneticPr fontId="1"/>
  </si>
  <si>
    <t>小田　智之</t>
    <phoneticPr fontId="1"/>
  </si>
  <si>
    <t>山腋　遥翔</t>
    <phoneticPr fontId="1"/>
  </si>
  <si>
    <t>酒井　貴嗣</t>
    <phoneticPr fontId="1"/>
  </si>
  <si>
    <t>折口　真</t>
    <phoneticPr fontId="1"/>
  </si>
  <si>
    <t>誠心会</t>
    <phoneticPr fontId="1"/>
  </si>
  <si>
    <t>山口　晄生</t>
    <phoneticPr fontId="1"/>
  </si>
  <si>
    <t>佐々木　寛之</t>
    <phoneticPr fontId="1"/>
  </si>
  <si>
    <t>津田　伸</t>
    <phoneticPr fontId="1"/>
  </si>
  <si>
    <t>山口　幸生</t>
    <phoneticPr fontId="1"/>
  </si>
  <si>
    <t>摂津市日本拳法連盟</t>
    <phoneticPr fontId="1"/>
  </si>
  <si>
    <t>土田　満穂</t>
    <phoneticPr fontId="1"/>
  </si>
  <si>
    <t>泉北桃拳会</t>
    <phoneticPr fontId="1"/>
  </si>
  <si>
    <t>泉野　祐希</t>
    <phoneticPr fontId="1"/>
  </si>
  <si>
    <t>登り山　瑛大郎</t>
    <phoneticPr fontId="1"/>
  </si>
  <si>
    <t>登り山　琥大郎</t>
    <phoneticPr fontId="1"/>
  </si>
  <si>
    <t>山田　陽翔</t>
    <phoneticPr fontId="1"/>
  </si>
  <si>
    <t>看舎　圭利遊</t>
    <phoneticPr fontId="1"/>
  </si>
  <si>
    <t>後藤　琥珀</t>
    <phoneticPr fontId="1"/>
  </si>
  <si>
    <t>石井　勇輝</t>
    <phoneticPr fontId="1"/>
  </si>
  <si>
    <t>西宮隗心会</t>
    <phoneticPr fontId="1"/>
  </si>
  <si>
    <t>大河　一聡</t>
    <phoneticPr fontId="1"/>
  </si>
  <si>
    <t>古庄　勇斗</t>
    <phoneticPr fontId="1"/>
  </si>
  <si>
    <t>野村　昇平</t>
    <phoneticPr fontId="1"/>
  </si>
  <si>
    <t>枚方市民拳法の会</t>
    <phoneticPr fontId="1"/>
  </si>
  <si>
    <t>田中　聡</t>
    <phoneticPr fontId="1"/>
  </si>
  <si>
    <t>中埜　聖矢</t>
    <phoneticPr fontId="1"/>
  </si>
  <si>
    <t>宮川　茂陽</t>
    <phoneticPr fontId="1"/>
  </si>
  <si>
    <t>都島</t>
    <phoneticPr fontId="1"/>
  </si>
  <si>
    <t>徳永　博信</t>
    <phoneticPr fontId="1"/>
  </si>
  <si>
    <t>増田　昂平</t>
    <phoneticPr fontId="1"/>
  </si>
  <si>
    <t>盛岡　弘展</t>
    <phoneticPr fontId="1"/>
  </si>
  <si>
    <t>川本　直輝</t>
    <phoneticPr fontId="1"/>
  </si>
  <si>
    <t>岸見　俊</t>
    <phoneticPr fontId="1"/>
  </si>
  <si>
    <t>馬門　清武</t>
    <phoneticPr fontId="1"/>
  </si>
  <si>
    <t>もののふ塾</t>
    <phoneticPr fontId="1"/>
  </si>
  <si>
    <t>安友　望</t>
    <phoneticPr fontId="1"/>
  </si>
  <si>
    <t>守口市日本拳法連盟</t>
    <phoneticPr fontId="1"/>
  </si>
  <si>
    <t>坂井　哲朗</t>
    <phoneticPr fontId="1"/>
  </si>
  <si>
    <t>姜　泰志</t>
    <phoneticPr fontId="1"/>
  </si>
  <si>
    <t>東　紀人</t>
    <phoneticPr fontId="1"/>
  </si>
  <si>
    <t>東　玲惺</t>
    <phoneticPr fontId="1"/>
  </si>
  <si>
    <t>龍皇会</t>
    <phoneticPr fontId="1"/>
  </si>
  <si>
    <t>中谷　龍星</t>
    <phoneticPr fontId="1"/>
  </si>
  <si>
    <t>西　史観</t>
    <phoneticPr fontId="1"/>
  </si>
  <si>
    <t>秦　昌雄</t>
    <phoneticPr fontId="1"/>
  </si>
  <si>
    <t>阪口　司真</t>
    <phoneticPr fontId="1"/>
  </si>
  <si>
    <t>高橋　一平</t>
    <phoneticPr fontId="1"/>
  </si>
  <si>
    <t>井谷　裕史</t>
    <phoneticPr fontId="1"/>
  </si>
  <si>
    <t>市原　雄大</t>
    <phoneticPr fontId="1"/>
  </si>
  <si>
    <t>井原　大嘉</t>
    <phoneticPr fontId="1"/>
  </si>
  <si>
    <t>寺本　和貴</t>
    <phoneticPr fontId="1"/>
  </si>
  <si>
    <t>藤原　克久</t>
    <phoneticPr fontId="1"/>
  </si>
  <si>
    <t>坂本　寿範</t>
    <phoneticPr fontId="1"/>
  </si>
  <si>
    <t>中村　裕亮</t>
    <phoneticPr fontId="1"/>
  </si>
  <si>
    <t>田上　龍司</t>
    <phoneticPr fontId="1"/>
  </si>
  <si>
    <t>山口　龍斗</t>
    <phoneticPr fontId="1"/>
  </si>
  <si>
    <t>関西外国語大学</t>
    <phoneticPr fontId="1"/>
  </si>
  <si>
    <t>関西外国語大学</t>
    <phoneticPr fontId="1"/>
  </si>
  <si>
    <t>藤田　光世</t>
    <phoneticPr fontId="1"/>
  </si>
  <si>
    <t>関西外国語大学</t>
    <phoneticPr fontId="1"/>
  </si>
  <si>
    <t>山口　龍斗</t>
    <phoneticPr fontId="1"/>
  </si>
  <si>
    <t>藤田　光世</t>
    <phoneticPr fontId="1"/>
  </si>
  <si>
    <t>選手氏名</t>
    <phoneticPr fontId="1"/>
  </si>
  <si>
    <t>性別</t>
    <phoneticPr fontId="1"/>
  </si>
  <si>
    <t>受験段級</t>
    <phoneticPr fontId="1"/>
  </si>
  <si>
    <t>選手氏名</t>
    <phoneticPr fontId="1"/>
  </si>
  <si>
    <t>上記、形審査申込者の審査は開会式後に始めます。</t>
    <rPh sb="0" eb="2">
      <t>ジョウキ</t>
    </rPh>
    <rPh sb="3" eb="4">
      <t>カタ</t>
    </rPh>
    <rPh sb="4" eb="6">
      <t>シンサ</t>
    </rPh>
    <rPh sb="6" eb="8">
      <t>モウシコミ</t>
    </rPh>
    <rPh sb="8" eb="9">
      <t>シャ</t>
    </rPh>
    <rPh sb="10" eb="12">
      <t>シンサ</t>
    </rPh>
    <rPh sb="13" eb="16">
      <t>カイカイシキ</t>
    </rPh>
    <rPh sb="16" eb="17">
      <t>ゴ</t>
    </rPh>
    <rPh sb="18" eb="19">
      <t>ハジ</t>
    </rPh>
    <phoneticPr fontId="1"/>
  </si>
  <si>
    <t>書類審査受験者で形審査を受ける者も同じくなので</t>
    <rPh sb="0" eb="2">
      <t>ショルイ</t>
    </rPh>
    <rPh sb="2" eb="4">
      <t>シンサ</t>
    </rPh>
    <rPh sb="4" eb="7">
      <t>ジュケンシャ</t>
    </rPh>
    <rPh sb="8" eb="9">
      <t>カタ</t>
    </rPh>
    <rPh sb="9" eb="11">
      <t>シンサ</t>
    </rPh>
    <rPh sb="12" eb="13">
      <t>ウ</t>
    </rPh>
    <rPh sb="15" eb="16">
      <t>モノ</t>
    </rPh>
    <rPh sb="17" eb="18">
      <t>オナ</t>
    </rPh>
    <phoneticPr fontId="1"/>
  </si>
  <si>
    <t>アナウンスがありましたら審査会場に集合して下さい。</t>
    <rPh sb="12" eb="14">
      <t>シンサ</t>
    </rPh>
    <rPh sb="14" eb="16">
      <t>カイジョウ</t>
    </rPh>
    <rPh sb="17" eb="19">
      <t>シュウゴウ</t>
    </rPh>
    <rPh sb="21" eb="22">
      <t>クダ</t>
    </rPh>
    <phoneticPr fontId="1"/>
  </si>
  <si>
    <t>場所は３階です。</t>
    <rPh sb="0" eb="2">
      <t>バショ</t>
    </rPh>
    <rPh sb="4" eb="5">
      <t>カイ</t>
    </rPh>
    <phoneticPr fontId="1"/>
  </si>
  <si>
    <t>団体名</t>
    <phoneticPr fontId="1"/>
  </si>
  <si>
    <t>受験段級</t>
    <phoneticPr fontId="1"/>
  </si>
  <si>
    <t>選手氏名</t>
    <phoneticPr fontId="1"/>
  </si>
  <si>
    <t>２級</t>
    <phoneticPr fontId="1"/>
  </si>
  <si>
    <t>五段</t>
    <phoneticPr fontId="1"/>
  </si>
  <si>
    <t>六段</t>
    <phoneticPr fontId="1"/>
  </si>
  <si>
    <t>地区</t>
    <phoneticPr fontId="1"/>
  </si>
  <si>
    <t>受験種別</t>
    <rPh sb="2" eb="4">
      <t>シュベツ</t>
    </rPh>
    <phoneticPr fontId="1"/>
  </si>
  <si>
    <t>七段</t>
    <phoneticPr fontId="1"/>
  </si>
  <si>
    <t>合計</t>
    <rPh sb="0" eb="1">
      <t>ゴウケイ</t>
    </rPh>
    <phoneticPr fontId="1"/>
  </si>
  <si>
    <t>搏撃の形32形・二人形</t>
    <phoneticPr fontId="1"/>
  </si>
  <si>
    <t>参段以上</t>
    <rPh sb="2" eb="4">
      <t>イジョウ</t>
    </rPh>
    <phoneticPr fontId="1"/>
  </si>
  <si>
    <t>搏撃の形18形・二人形（突き・横打・蹴りに関する六形）</t>
    <phoneticPr fontId="1"/>
  </si>
  <si>
    <t>形審査テーマ</t>
    <rPh sb="0" eb="1">
      <t>カタ</t>
    </rPh>
    <rPh sb="1" eb="3">
      <t>シンサ</t>
    </rPh>
    <phoneticPr fontId="1"/>
  </si>
  <si>
    <t>胴　　突・面 横 打・突　　蹴・掬　　受・側　　身・開　　身</t>
    <phoneticPr fontId="1"/>
  </si>
  <si>
    <t>斜　　打・揚　　打・突　　蹴・横　　受・側　　身・沈　　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</si>
</sst>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実&quot;&quot;施&quot;&quot;日&quot;\ ggge&quot;年&quot;m&quot;月&quot;d&quot;日&quot;"/>
  </numFmts>
  <fonts count="8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2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2" fillId="0" borderId="0" xfId="0" applyFont="1"/>
    <xf numFmtId="0" fontId="2" fillId="0" borderId="2" xfId="0" quotePrefix="1" applyNumberFormat="1" applyFont="1" applyBorder="1" applyAlignment="1">
      <alignment horizontal="left" vertical="center"/>
    </xf>
    <xf numFmtId="0" fontId="2" fillId="0" borderId="3" xfId="0" quotePrefix="1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5" xfId="0" quotePrefix="1" applyNumberFormat="1" applyFont="1" applyBorder="1" applyAlignment="1">
      <alignment horizontal="left" vertical="center"/>
    </xf>
    <xf numFmtId="49" fontId="2" fillId="0" borderId="1" xfId="0" quotePrefix="1" applyNumberFormat="1" applyFont="1" applyBorder="1" applyAlignment="1">
      <alignment horizontal="center" vertical="center"/>
    </xf>
    <xf numFmtId="49" fontId="2" fillId="0" borderId="9" xfId="0" quotePrefix="1" applyNumberFormat="1" applyFont="1" applyBorder="1" applyAlignment="1">
      <alignment horizontal="center" vertical="center"/>
    </xf>
    <xf numFmtId="49" fontId="2" fillId="0" borderId="6" xfId="0" quotePrefix="1" applyNumberFormat="1" applyFont="1" applyBorder="1" applyAlignment="1">
      <alignment horizontal="center" vertical="center"/>
    </xf>
    <xf numFmtId="0" fontId="2" fillId="0" borderId="10" xfId="0" quotePrefix="1" applyNumberFormat="1" applyFont="1" applyBorder="1" applyAlignment="1">
      <alignment horizontal="left" vertical="center"/>
    </xf>
    <xf numFmtId="0" fontId="2" fillId="0" borderId="11" xfId="0" quotePrefix="1" applyNumberFormat="1" applyFont="1" applyBorder="1" applyAlignment="1">
      <alignment horizontal="left" vertical="center"/>
    </xf>
    <xf numFmtId="0" fontId="2" fillId="0" borderId="12" xfId="0" quotePrefix="1" applyNumberFormat="1" applyFont="1" applyBorder="1" applyAlignment="1">
      <alignment horizontal="left" vertical="center"/>
    </xf>
    <xf numFmtId="49" fontId="2" fillId="0" borderId="14" xfId="0" quotePrefix="1" applyNumberFormat="1" applyFont="1" applyBorder="1" applyAlignment="1">
      <alignment horizontal="center" vertical="center"/>
    </xf>
    <xf numFmtId="0" fontId="2" fillId="0" borderId="15" xfId="0" quotePrefix="1" applyNumberFormat="1" applyFont="1" applyBorder="1" applyAlignment="1">
      <alignment horizontal="left" vertical="center"/>
    </xf>
    <xf numFmtId="0" fontId="2" fillId="0" borderId="16" xfId="0" quotePrefix="1" applyNumberFormat="1" applyFont="1" applyBorder="1" applyAlignment="1">
      <alignment horizontal="left" vertical="center"/>
    </xf>
    <xf numFmtId="0" fontId="2" fillId="0" borderId="17" xfId="0" quotePrefix="1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49" fontId="2" fillId="0" borderId="17" xfId="0" quotePrefix="1" applyNumberFormat="1" applyFont="1" applyBorder="1" applyAlignment="1">
      <alignment horizontal="center" vertical="center"/>
    </xf>
    <xf numFmtId="0" fontId="2" fillId="0" borderId="6" xfId="0" quotePrefix="1" applyNumberFormat="1" applyFont="1" applyBorder="1" applyAlignment="1">
      <alignment horizontal="center" vertical="center"/>
    </xf>
    <xf numFmtId="0" fontId="2" fillId="0" borderId="6" xfId="0" quotePrefix="1" applyNumberFormat="1" applyFont="1" applyBorder="1" applyAlignment="1">
      <alignment horizontal="right" vertical="center"/>
    </xf>
    <xf numFmtId="0" fontId="2" fillId="0" borderId="1" xfId="0" quotePrefix="1" applyNumberFormat="1" applyFont="1" applyBorder="1" applyAlignment="1">
      <alignment horizontal="left" vertical="center"/>
    </xf>
    <xf numFmtId="0" fontId="2" fillId="0" borderId="14" xfId="0" quotePrefix="1" applyNumberFormat="1" applyFont="1" applyBorder="1" applyAlignment="1">
      <alignment horizontal="left" vertical="center"/>
    </xf>
    <xf numFmtId="0" fontId="2" fillId="0" borderId="9" xfId="0" quotePrefix="1" applyNumberFormat="1" applyFont="1" applyBorder="1" applyAlignment="1">
      <alignment horizontal="left" vertical="center"/>
    </xf>
    <xf numFmtId="0" fontId="2" fillId="0" borderId="24" xfId="0" quotePrefix="1" applyNumberFormat="1" applyFont="1" applyBorder="1" applyAlignment="1">
      <alignment horizontal="center" vertical="center"/>
    </xf>
    <xf numFmtId="0" fontId="2" fillId="0" borderId="24" xfId="0" quotePrefix="1" applyNumberFormat="1" applyFont="1" applyBorder="1" applyAlignment="1">
      <alignment horizontal="right" vertical="center"/>
    </xf>
    <xf numFmtId="0" fontId="2" fillId="0" borderId="19" xfId="0" quotePrefix="1" applyNumberFormat="1" applyFont="1" applyBorder="1" applyAlignment="1">
      <alignment horizontal="left" vertical="center"/>
    </xf>
    <xf numFmtId="0" fontId="2" fillId="0" borderId="25" xfId="0" quotePrefix="1" applyNumberFormat="1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2" fillId="0" borderId="35" xfId="0" quotePrefix="1" applyNumberFormat="1" applyFont="1" applyBorder="1" applyAlignment="1">
      <alignment horizontal="center" vertical="center"/>
    </xf>
    <xf numFmtId="0" fontId="2" fillId="0" borderId="37" xfId="0" quotePrefix="1" applyNumberFormat="1" applyFont="1" applyBorder="1" applyAlignment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vertical="center"/>
    </xf>
    <xf numFmtId="0" fontId="2" fillId="0" borderId="28" xfId="0" applyFont="1" applyBorder="1" applyAlignment="1" applyProtection="1">
      <alignment vertical="center"/>
    </xf>
    <xf numFmtId="0" fontId="2" fillId="0" borderId="28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19" xfId="0" applyFont="1" applyBorder="1" applyAlignment="1" applyProtection="1">
      <alignment horizontal="centerContinuous" vertical="center"/>
    </xf>
    <xf numFmtId="0" fontId="2" fillId="0" borderId="31" xfId="0" applyFont="1" applyBorder="1" applyAlignment="1" applyProtection="1">
      <alignment horizontal="centerContinuous" vertical="center"/>
    </xf>
    <xf numFmtId="0" fontId="2" fillId="0" borderId="32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center" vertical="center"/>
    </xf>
    <xf numFmtId="49" fontId="2" fillId="0" borderId="33" xfId="0" quotePrefix="1" applyNumberFormat="1" applyFont="1" applyBorder="1" applyAlignment="1" applyProtection="1">
      <alignment horizontal="center" vertical="center"/>
    </xf>
    <xf numFmtId="49" fontId="2" fillId="0" borderId="34" xfId="0" quotePrefix="1" applyNumberFormat="1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vertical="center"/>
    </xf>
    <xf numFmtId="0" fontId="2" fillId="0" borderId="11" xfId="0" quotePrefix="1" applyNumberFormat="1" applyFont="1" applyBorder="1" applyAlignment="1" applyProtection="1">
      <alignment horizontal="center" vertical="center"/>
    </xf>
    <xf numFmtId="0" fontId="2" fillId="0" borderId="35" xfId="0" quotePrefix="1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37" xfId="0" quotePrefix="1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49" fontId="2" fillId="0" borderId="6" xfId="0" quotePrefix="1" applyNumberFormat="1" applyFont="1" applyBorder="1" applyAlignment="1" applyProtection="1">
      <alignment horizontal="center" vertical="center"/>
      <protection locked="0"/>
    </xf>
    <xf numFmtId="49" fontId="2" fillId="0" borderId="1" xfId="0" quotePrefix="1" applyNumberFormat="1" applyFont="1" applyBorder="1" applyAlignment="1" applyProtection="1">
      <alignment horizontal="center" vertical="center"/>
      <protection locked="0"/>
    </xf>
    <xf numFmtId="49" fontId="2" fillId="0" borderId="14" xfId="0" quotePrefix="1" applyNumberFormat="1" applyFont="1" applyBorder="1" applyAlignment="1" applyProtection="1">
      <alignment horizontal="center" vertical="center"/>
      <protection locked="0"/>
    </xf>
    <xf numFmtId="49" fontId="2" fillId="0" borderId="9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10" xfId="0" quotePrefix="1" applyNumberFormat="1" applyFont="1" applyBorder="1" applyAlignment="1" applyProtection="1">
      <alignment horizontal="left" vertical="center"/>
      <protection locked="0"/>
    </xf>
    <xf numFmtId="0" fontId="2" fillId="0" borderId="15" xfId="0" quotePrefix="1" applyNumberFormat="1" applyFont="1" applyBorder="1" applyAlignment="1" applyProtection="1">
      <alignment horizontal="left" vertical="center"/>
      <protection locked="0"/>
    </xf>
    <xf numFmtId="0" fontId="2" fillId="0" borderId="2" xfId="0" quotePrefix="1" applyNumberFormat="1" applyFont="1" applyBorder="1" applyAlignment="1" applyProtection="1">
      <alignment horizontal="left" vertical="center"/>
      <protection locked="0"/>
    </xf>
    <xf numFmtId="0" fontId="2" fillId="0" borderId="11" xfId="0" quotePrefix="1" applyNumberFormat="1" applyFont="1" applyBorder="1" applyAlignment="1" applyProtection="1">
      <alignment horizontal="left" vertical="center"/>
      <protection locked="0"/>
    </xf>
    <xf numFmtId="0" fontId="2" fillId="0" borderId="16" xfId="0" quotePrefix="1" applyNumberFormat="1" applyFont="1" applyBorder="1" applyAlignment="1" applyProtection="1">
      <alignment horizontal="left" vertical="center"/>
      <protection locked="0"/>
    </xf>
    <xf numFmtId="0" fontId="2" fillId="0" borderId="3" xfId="0" quotePrefix="1" applyNumberFormat="1" applyFont="1" applyBorder="1" applyAlignment="1" applyProtection="1">
      <alignment horizontal="left" vertical="center"/>
      <protection locked="0"/>
    </xf>
    <xf numFmtId="0" fontId="2" fillId="0" borderId="12" xfId="0" quotePrefix="1" applyNumberFormat="1" applyFont="1" applyBorder="1" applyAlignment="1" applyProtection="1">
      <alignment horizontal="left" vertical="center"/>
      <protection locked="0"/>
    </xf>
    <xf numFmtId="0" fontId="2" fillId="0" borderId="17" xfId="0" quotePrefix="1" applyNumberFormat="1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5" xfId="0" quotePrefix="1" applyNumberFormat="1" applyFont="1" applyBorder="1" applyAlignment="1" applyProtection="1">
      <alignment horizontal="left" vertical="center"/>
      <protection locked="0"/>
    </xf>
    <xf numFmtId="0" fontId="2" fillId="0" borderId="13" xfId="0" quotePrefix="1" applyNumberFormat="1" applyFont="1" applyBorder="1" applyAlignment="1" applyProtection="1">
      <alignment horizontal="left" vertical="center"/>
      <protection locked="0"/>
    </xf>
    <xf numFmtId="0" fontId="2" fillId="0" borderId="18" xfId="0" quotePrefix="1" applyNumberFormat="1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39" xfId="0" quotePrefix="1" applyNumberFormat="1" applyFont="1" applyBorder="1" applyAlignment="1">
      <alignment horizontal="left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2" xfId="0" quotePrefix="1" applyNumberFormat="1" applyFont="1" applyBorder="1" applyAlignment="1">
      <alignment horizontal="center" vertical="center"/>
    </xf>
    <xf numFmtId="0" fontId="2" fillId="0" borderId="35" xfId="0" quotePrefix="1" applyNumberFormat="1" applyFont="1" applyBorder="1" applyAlignment="1">
      <alignment horizontal="left" vertical="center"/>
    </xf>
    <xf numFmtId="0" fontId="2" fillId="0" borderId="3" xfId="0" quotePrefix="1" applyNumberFormat="1" applyFont="1" applyBorder="1" applyAlignment="1">
      <alignment horizontal="center" vertical="center"/>
    </xf>
    <xf numFmtId="0" fontId="2" fillId="0" borderId="38" xfId="0" quotePrefix="1" applyNumberFormat="1" applyFont="1" applyBorder="1" applyAlignment="1">
      <alignment horizontal="left" vertical="center"/>
    </xf>
    <xf numFmtId="0" fontId="2" fillId="0" borderId="38" xfId="0" quotePrefix="1" applyNumberFormat="1" applyFont="1" applyBorder="1" applyAlignment="1">
      <alignment horizontal="center" vertical="center"/>
    </xf>
    <xf numFmtId="0" fontId="2" fillId="0" borderId="5" xfId="0" quotePrefix="1" applyNumberFormat="1" applyFont="1" applyBorder="1" applyAlignment="1">
      <alignment horizontal="center" vertical="center"/>
    </xf>
    <xf numFmtId="0" fontId="2" fillId="0" borderId="1" xfId="0" quotePrefix="1" applyNumberFormat="1" applyFont="1" applyBorder="1" applyAlignment="1">
      <alignment vertical="center"/>
    </xf>
    <xf numFmtId="0" fontId="2" fillId="0" borderId="41" xfId="0" quotePrefix="1" applyNumberFormat="1" applyFont="1" applyBorder="1" applyAlignment="1">
      <alignment horizontal="left" vertical="center"/>
    </xf>
    <xf numFmtId="0" fontId="2" fillId="0" borderId="41" xfId="0" quotePrefix="1" applyNumberFormat="1" applyFont="1" applyBorder="1" applyAlignment="1">
      <alignment horizontal="center" vertical="center"/>
    </xf>
    <xf numFmtId="0" fontId="2" fillId="0" borderId="9" xfId="0" quotePrefix="1" applyNumberFormat="1" applyFont="1" applyBorder="1" applyAlignment="1">
      <alignment horizontal="center" vertical="center"/>
    </xf>
    <xf numFmtId="0" fontId="2" fillId="0" borderId="37" xfId="0" quotePrefix="1" applyNumberFormat="1" applyFont="1" applyBorder="1" applyAlignment="1">
      <alignment horizontal="left" vertical="center"/>
    </xf>
    <xf numFmtId="0" fontId="2" fillId="0" borderId="4" xfId="0" quotePrefix="1" applyNumberFormat="1" applyFont="1" applyBorder="1" applyAlignment="1">
      <alignment horizontal="center" vertical="center"/>
    </xf>
    <xf numFmtId="0" fontId="2" fillId="0" borderId="43" xfId="0" quotePrefix="1" applyNumberFormat="1" applyFont="1" applyBorder="1" applyAlignment="1">
      <alignment horizontal="left" vertical="center"/>
    </xf>
    <xf numFmtId="0" fontId="2" fillId="0" borderId="45" xfId="0" quotePrefix="1" applyNumberFormat="1" applyFont="1" applyBorder="1" applyAlignment="1">
      <alignment horizontal="left" vertical="center"/>
    </xf>
    <xf numFmtId="0" fontId="2" fillId="0" borderId="46" xfId="0" quotePrefix="1" applyNumberFormat="1" applyFont="1" applyBorder="1" applyAlignment="1">
      <alignment horizontal="left" vertical="center"/>
    </xf>
    <xf numFmtId="0" fontId="2" fillId="0" borderId="0" xfId="0" applyFont="1" applyAlignment="1"/>
    <xf numFmtId="49" fontId="2" fillId="0" borderId="19" xfId="0" quotePrefix="1" applyNumberFormat="1" applyFont="1" applyBorder="1" applyAlignment="1">
      <alignment horizontal="center" vertical="center"/>
    </xf>
    <xf numFmtId="49" fontId="2" fillId="0" borderId="31" xfId="0" quotePrefix="1" applyNumberFormat="1" applyFont="1" applyBorder="1" applyAlignment="1">
      <alignment horizontal="center" vertical="center"/>
    </xf>
    <xf numFmtId="49" fontId="2" fillId="0" borderId="20" xfId="0" quotePrefix="1" applyNumberFormat="1" applyFont="1" applyBorder="1" applyAlignment="1">
      <alignment horizontal="center" vertical="center"/>
    </xf>
    <xf numFmtId="0" fontId="2" fillId="0" borderId="21" xfId="0" quotePrefix="1" applyNumberFormat="1" applyFont="1" applyBorder="1" applyAlignment="1">
      <alignment horizontal="center" vertical="center"/>
    </xf>
    <xf numFmtId="0" fontId="2" fillId="0" borderId="22" xfId="0" quotePrefix="1" applyNumberFormat="1" applyFont="1" applyBorder="1" applyAlignment="1">
      <alignment horizontal="center" vertical="center"/>
    </xf>
    <xf numFmtId="0" fontId="2" fillId="0" borderId="23" xfId="0" quotePrefix="1" applyNumberFormat="1" applyFont="1" applyBorder="1" applyAlignment="1">
      <alignment horizontal="center" vertical="center"/>
    </xf>
    <xf numFmtId="0" fontId="2" fillId="0" borderId="12" xfId="0" quotePrefix="1" applyFont="1" applyBorder="1" applyAlignment="1" applyProtection="1">
      <alignment horizontal="left" vertical="center"/>
      <protection locked="0"/>
    </xf>
    <xf numFmtId="0" fontId="2" fillId="0" borderId="5" xfId="0" quotePrefix="1" applyFont="1" applyBorder="1" applyAlignment="1" applyProtection="1">
      <alignment horizontal="left" vertical="center"/>
      <protection locked="0"/>
    </xf>
    <xf numFmtId="0" fontId="2" fillId="0" borderId="0" xfId="0" quotePrefix="1" applyNumberFormat="1" applyFont="1" applyAlignment="1">
      <alignment horizontal="center" vertical="center"/>
    </xf>
    <xf numFmtId="0" fontId="2" fillId="0" borderId="47" xfId="0" quotePrefix="1" applyNumberFormat="1" applyFont="1" applyBorder="1" applyAlignment="1">
      <alignment horizontal="center" vertical="center"/>
    </xf>
    <xf numFmtId="0" fontId="2" fillId="0" borderId="34" xfId="0" quotePrefix="1" applyNumberFormat="1" applyFont="1" applyBorder="1" applyAlignment="1">
      <alignment horizontal="left" vertical="center"/>
    </xf>
    <xf numFmtId="0" fontId="2" fillId="0" borderId="34" xfId="0" quotePrefix="1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left" vertical="center"/>
    </xf>
    <xf numFmtId="0" fontId="2" fillId="0" borderId="20" xfId="0" quotePrefix="1" applyNumberFormat="1" applyFont="1" applyBorder="1" applyAlignment="1">
      <alignment horizontal="center" vertical="center"/>
    </xf>
    <xf numFmtId="49" fontId="2" fillId="0" borderId="1" xfId="0" quotePrefix="1" applyNumberFormat="1" applyFont="1" applyBorder="1"/>
    <xf numFmtId="49" fontId="2" fillId="0" borderId="41" xfId="0" quotePrefix="1" applyNumberFormat="1" applyFont="1" applyBorder="1"/>
    <xf numFmtId="49" fontId="2" fillId="0" borderId="9" xfId="0" quotePrefix="1" applyNumberFormat="1" applyFont="1" applyBorder="1"/>
    <xf numFmtId="49" fontId="2" fillId="0" borderId="35" xfId="0" quotePrefix="1" applyNumberFormat="1" applyFont="1" applyBorder="1" applyAlignment="1">
      <alignment horizontal="center" vertical="center"/>
    </xf>
    <xf numFmtId="49" fontId="2" fillId="0" borderId="0" xfId="0" quotePrefix="1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9" fontId="2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176" fontId="5" fillId="0" borderId="26" xfId="0" applyNumberFormat="1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0" fontId="2" fillId="0" borderId="6" xfId="0" quotePrefix="1" applyNumberFormat="1" applyFont="1" applyBorder="1" applyAlignment="1" applyProtection="1">
      <alignment horizontal="center" vertical="center"/>
      <protection locked="0"/>
    </xf>
    <xf numFmtId="0" fontId="2" fillId="0" borderId="7" xfId="0" quotePrefix="1" applyNumberFormat="1" applyFont="1" applyBorder="1" applyAlignment="1" applyProtection="1">
      <alignment horizontal="center" vertical="center"/>
      <protection locked="0"/>
    </xf>
    <xf numFmtId="0" fontId="2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1" xfId="0" quotePrefix="1" applyNumberFormat="1" applyFont="1" applyBorder="1" applyAlignment="1">
      <alignment vertical="center"/>
    </xf>
    <xf numFmtId="0" fontId="2" fillId="0" borderId="40" xfId="0" quotePrefix="1" applyNumberFormat="1" applyFont="1" applyBorder="1" applyAlignment="1">
      <alignment vertical="center"/>
    </xf>
    <xf numFmtId="0" fontId="2" fillId="0" borderId="10" xfId="0" quotePrefix="1" applyNumberFormat="1" applyFont="1" applyBorder="1" applyAlignment="1">
      <alignment vertical="center"/>
    </xf>
    <xf numFmtId="0" fontId="2" fillId="0" borderId="13" xfId="0" quotePrefix="1" applyNumberFormat="1" applyFont="1" applyBorder="1" applyAlignment="1">
      <alignment vertical="center"/>
    </xf>
    <xf numFmtId="0" fontId="2" fillId="0" borderId="35" xfId="0" quotePrefix="1" applyNumberFormat="1" applyFont="1" applyBorder="1" applyAlignment="1">
      <alignment vertical="center"/>
    </xf>
    <xf numFmtId="0" fontId="2" fillId="0" borderId="38" xfId="0" quotePrefix="1" applyNumberFormat="1" applyFont="1" applyBorder="1" applyAlignment="1">
      <alignment vertical="center"/>
    </xf>
    <xf numFmtId="0" fontId="2" fillId="0" borderId="42" xfId="0" quotePrefix="1" applyNumberFormat="1" applyFont="1" applyBorder="1" applyAlignment="1">
      <alignment vertical="center"/>
    </xf>
    <xf numFmtId="0" fontId="2" fillId="0" borderId="27" xfId="0" quotePrefix="1" applyNumberFormat="1" applyFont="1" applyBorder="1" applyAlignment="1">
      <alignment vertical="center"/>
    </xf>
    <xf numFmtId="0" fontId="2" fillId="0" borderId="44" xfId="0" quotePrefix="1" applyNumberFormat="1" applyFont="1" applyBorder="1" applyAlignment="1">
      <alignment vertical="center"/>
    </xf>
    <xf numFmtId="0" fontId="2" fillId="0" borderId="30" xfId="0" quotePrefix="1" applyNumberFormat="1" applyFont="1" applyBorder="1" applyAlignment="1">
      <alignment vertical="center"/>
    </xf>
    <xf numFmtId="0" fontId="2" fillId="0" borderId="21" xfId="0" quotePrefix="1" applyNumberFormat="1" applyFont="1" applyBorder="1" applyAlignment="1">
      <alignment horizontal="center" vertical="center"/>
    </xf>
    <xf numFmtId="0" fontId="2" fillId="0" borderId="22" xfId="0" quotePrefix="1" applyNumberFormat="1" applyFont="1" applyBorder="1" applyAlignment="1">
      <alignment horizontal="center" vertical="center"/>
    </xf>
    <xf numFmtId="0" fontId="2" fillId="0" borderId="23" xfId="0" quotePrefix="1" applyNumberFormat="1" applyFont="1" applyBorder="1" applyAlignment="1">
      <alignment horizontal="center" vertical="center"/>
    </xf>
    <xf numFmtId="0" fontId="2" fillId="0" borderId="35" xfId="0" quotePrefix="1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right" vertical="center"/>
    </xf>
    <xf numFmtId="0" fontId="2" fillId="0" borderId="35" xfId="0" quotePrefix="1" applyNumberFormat="1" applyFont="1" applyBorder="1" applyAlignment="1">
      <alignment horizontal="right" vertical="center"/>
    </xf>
    <xf numFmtId="0" fontId="2" fillId="0" borderId="0" xfId="0" quotePrefix="1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49" xfId="0" quotePrefix="1" applyNumberFormat="1" applyFont="1" applyBorder="1" applyAlignment="1">
      <alignment horizontal="center" vertical="center"/>
    </xf>
    <xf numFmtId="0" fontId="2" fillId="0" borderId="38" xfId="0" quotePrefix="1" applyNumberFormat="1" applyFont="1" applyBorder="1" applyAlignment="1">
      <alignment horizontal="right" vertical="center"/>
    </xf>
    <xf numFmtId="0" fontId="2" fillId="0" borderId="38" xfId="0" applyFont="1" applyBorder="1" applyAlignment="1">
      <alignment horizontal="right" vertical="center"/>
    </xf>
    <xf numFmtId="0" fontId="2" fillId="0" borderId="31" xfId="0" quotePrefix="1" applyNumberFormat="1" applyFont="1" applyBorder="1" applyAlignment="1">
      <alignment horizontal="right" vertical="center"/>
    </xf>
    <xf numFmtId="0" fontId="2" fillId="0" borderId="39" xfId="0" quotePrefix="1" applyNumberFormat="1" applyFont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49" fontId="2" fillId="0" borderId="41" xfId="0" quotePrefix="1" applyNumberFormat="1" applyFont="1" applyBorder="1" applyAlignment="1">
      <alignment horizontal="center" vertical="center"/>
    </xf>
    <xf numFmtId="49" fontId="2" fillId="0" borderId="21" xfId="0" quotePrefix="1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0" xfId="0" quotePrefix="1" applyNumberFormat="1" applyFont="1" applyBorder="1" applyAlignment="1">
      <alignment horizontal="right" vertical="center"/>
    </xf>
    <xf numFmtId="0" fontId="2" fillId="0" borderId="11" xfId="0" quotePrefix="1" applyNumberFormat="1" applyFont="1" applyBorder="1" applyAlignment="1">
      <alignment horizontal="right" vertical="center"/>
    </xf>
    <xf numFmtId="0" fontId="2" fillId="0" borderId="12" xfId="0" quotePrefix="1" applyNumberFormat="1" applyFont="1" applyBorder="1" applyAlignment="1">
      <alignment horizontal="right" vertical="center"/>
    </xf>
    <xf numFmtId="0" fontId="2" fillId="0" borderId="19" xfId="0" quotePrefix="1" applyNumberFormat="1" applyFont="1" applyBorder="1" applyAlignment="1">
      <alignment horizontal="right" vertical="center"/>
    </xf>
    <xf numFmtId="0" fontId="2" fillId="0" borderId="15" xfId="0" quotePrefix="1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49" fontId="2" fillId="0" borderId="27" xfId="0" quotePrefix="1" applyNumberFormat="1" applyFont="1" applyBorder="1" applyAlignment="1">
      <alignment horizontal="center" vertical="center"/>
    </xf>
    <xf numFmtId="0" fontId="2" fillId="0" borderId="50" xfId="0" quotePrefix="1" applyNumberFormat="1" applyFont="1" applyBorder="1" applyAlignment="1">
      <alignment horizontal="right" vertical="center"/>
    </xf>
    <xf numFmtId="0" fontId="2" fillId="0" borderId="51" xfId="0" quotePrefix="1" applyNumberFormat="1" applyFont="1" applyBorder="1" applyAlignment="1">
      <alignment horizontal="right" vertical="center"/>
    </xf>
    <xf numFmtId="0" fontId="2" fillId="0" borderId="52" xfId="0" quotePrefix="1" applyNumberFormat="1" applyFont="1" applyBorder="1" applyAlignment="1">
      <alignment horizontal="right" vertical="center"/>
    </xf>
    <xf numFmtId="0" fontId="2" fillId="0" borderId="48" xfId="0" quotePrefix="1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quotePrefix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7" fillId="0" borderId="33" xfId="0" quotePrefix="1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31;&#27861;/kenpo/&#23529;&#35696;&#20250;&#21521;&#12369;/&#20196;&#21644;7&#24180;&#31532;4&#22238;&#23529;&#35696;&#20250;&#21521;&#1236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31;&#27861;/kenpo/&#12507;&#12540;&#12512;&#12506;&#12540;&#12472;&#25522;&#36617;&#29992;/202503/&#31532;3&#22238;&#21463;&#39443;&#32773;/&#20196;&#21644;7&#24180;&#31532;&#65299;&#22238;&#12288;&#12507;&#12540;&#12512;&#12506;&#12540;&#12472;&#2999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31;&#27861;/kenpo/&#12507;&#12540;&#12512;&#12506;&#12540;&#12472;&#25522;&#36617;&#29992;/202302/&#31532;2&#22238;&#21463;&#39443;&#32773;/&#20196;&#21644;5&#24180;&#31532;2&#22238;&#12288;&#32068;&#12415;&#21512;&#12431;&#1237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コート表"/>
      <sheetName val="男子"/>
      <sheetName val="男子index"/>
      <sheetName val="女子"/>
      <sheetName val="２級"/>
      <sheetName val="形"/>
      <sheetName val="遠隔地"/>
      <sheetName val="受験者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コート表"/>
      <sheetName val="男子"/>
      <sheetName val="女子"/>
      <sheetName val="index"/>
      <sheetName val="２級"/>
      <sheetName val="遠隔地"/>
      <sheetName val="形審査テーマ"/>
      <sheetName val="受験者数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workbookViewId="0">
      <selection activeCell="W3" sqref="W3"/>
    </sheetView>
  </sheetViews>
  <sheetFormatPr defaultRowHeight="14.25"/>
  <cols>
    <col min="1" max="1" width="9.140625" style="64"/>
    <col min="2" max="2" width="3" style="64" customWidth="1"/>
    <col min="3" max="4" width="1.7109375" style="64" customWidth="1"/>
    <col min="5" max="5" width="3.7109375" style="64" customWidth="1"/>
    <col min="6" max="11" width="10.7109375" style="65" customWidth="1"/>
    <col min="12" max="14" width="10.7109375" style="64" customWidth="1"/>
    <col min="15" max="16" width="3.7109375" style="64" customWidth="1"/>
    <col min="17" max="19" width="7" style="64" customWidth="1"/>
    <col min="20" max="20" width="11" style="64" bestFit="1" customWidth="1"/>
    <col min="21" max="21" width="4" style="64" bestFit="1" customWidth="1"/>
    <col min="22" max="22" width="6.28515625" style="64" bestFit="1" customWidth="1"/>
    <col min="23" max="23" width="11" style="64" bestFit="1" customWidth="1"/>
    <col min="24" max="16384" width="9.140625" style="64"/>
  </cols>
  <sheetData>
    <row r="1" spans="1:19" ht="24">
      <c r="A1" s="141" t="s">
        <v>519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</row>
    <row r="2" spans="1:19">
      <c r="A2" s="35"/>
      <c r="B2" s="35"/>
      <c r="C2" s="35"/>
      <c r="D2" s="35"/>
      <c r="E2" s="35"/>
      <c r="F2" s="36"/>
      <c r="G2" s="37"/>
      <c r="H2" s="37"/>
      <c r="I2" s="37"/>
      <c r="J2" s="37"/>
      <c r="K2" s="37"/>
      <c r="L2" s="35"/>
      <c r="M2" s="35"/>
      <c r="N2" s="35"/>
      <c r="O2" s="35"/>
      <c r="P2" s="35"/>
      <c r="Q2" s="35"/>
      <c r="R2" s="35"/>
      <c r="S2" s="35"/>
    </row>
    <row r="3" spans="1:19" ht="15" thickBot="1">
      <c r="A3" s="35"/>
      <c r="B3" s="35"/>
      <c r="C3" s="35"/>
      <c r="D3" s="35"/>
      <c r="E3" s="35"/>
      <c r="F3" s="36"/>
      <c r="G3" s="37"/>
      <c r="H3" s="37"/>
      <c r="I3" s="37"/>
      <c r="J3" s="37"/>
      <c r="K3" s="37"/>
      <c r="L3" s="142">
        <v>45991</v>
      </c>
      <c r="M3" s="142"/>
      <c r="N3" s="142"/>
      <c r="O3" s="142"/>
      <c r="P3" s="35"/>
      <c r="Q3" s="35"/>
      <c r="R3" s="35"/>
      <c r="S3" s="35"/>
    </row>
    <row r="4" spans="1:19" ht="21.75" thickBot="1">
      <c r="A4" s="130" t="s">
        <v>520</v>
      </c>
      <c r="B4" s="38"/>
      <c r="C4" s="35"/>
      <c r="D4" s="39"/>
      <c r="E4" s="40"/>
      <c r="F4" s="41"/>
      <c r="G4" s="41"/>
      <c r="H4" s="41"/>
      <c r="I4" s="41"/>
      <c r="J4" s="41"/>
      <c r="K4" s="41"/>
      <c r="L4" s="40"/>
      <c r="M4" s="40"/>
      <c r="N4" s="40"/>
      <c r="O4" s="42"/>
      <c r="P4" s="35"/>
      <c r="Q4" s="35"/>
      <c r="R4" s="35"/>
      <c r="S4" s="35"/>
    </row>
    <row r="5" spans="1:19" ht="21.75" thickBot="1">
      <c r="A5" s="131"/>
      <c r="B5" s="38"/>
      <c r="C5" s="35"/>
      <c r="D5" s="43"/>
      <c r="E5" s="44"/>
      <c r="F5" s="45" t="s">
        <v>521</v>
      </c>
      <c r="G5" s="46"/>
      <c r="H5" s="46"/>
      <c r="I5" s="45" t="s">
        <v>522</v>
      </c>
      <c r="J5" s="46"/>
      <c r="K5" s="46"/>
      <c r="L5" s="44"/>
      <c r="M5" s="143" t="s">
        <v>523</v>
      </c>
      <c r="N5" s="144"/>
      <c r="O5" s="47"/>
      <c r="P5" s="44"/>
      <c r="Q5" s="44"/>
      <c r="R5" s="44"/>
      <c r="S5" s="35"/>
    </row>
    <row r="6" spans="1:19" s="65" customFormat="1" ht="20.100000000000001" customHeight="1">
      <c r="A6" s="37"/>
      <c r="B6" s="37"/>
      <c r="C6" s="37"/>
      <c r="D6" s="48"/>
      <c r="E6" s="36"/>
      <c r="F6" s="49" t="s">
        <v>524</v>
      </c>
      <c r="G6" s="50" t="s">
        <v>525</v>
      </c>
      <c r="H6" s="50" t="s">
        <v>527</v>
      </c>
      <c r="I6" s="49" t="s">
        <v>514</v>
      </c>
      <c r="J6" s="50" t="s">
        <v>528</v>
      </c>
      <c r="K6" s="50" t="s">
        <v>526</v>
      </c>
      <c r="L6" s="36"/>
      <c r="M6" s="145"/>
      <c r="N6" s="146"/>
      <c r="O6" s="47"/>
      <c r="P6" s="44"/>
      <c r="Q6" s="44"/>
      <c r="R6" s="44"/>
      <c r="S6" s="37"/>
    </row>
    <row r="7" spans="1:19" ht="20.100000000000001" customHeight="1" thickBot="1">
      <c r="A7" s="35"/>
      <c r="B7" s="35"/>
      <c r="C7" s="35"/>
      <c r="D7" s="51"/>
      <c r="E7" s="44"/>
      <c r="F7" s="52" t="str">
        <f>"１級"</f>
        <v>１級</v>
      </c>
      <c r="G7" s="53" t="str">
        <f>"1"</f>
        <v>1</v>
      </c>
      <c r="H7" s="53">
        <v>26</v>
      </c>
      <c r="I7" s="52" t="str">
        <f>"１級"</f>
        <v>１級</v>
      </c>
      <c r="J7" s="53" t="str">
        <f>"1"</f>
        <v>1</v>
      </c>
      <c r="K7" s="53">
        <v>19</v>
      </c>
      <c r="L7" s="44"/>
      <c r="M7" s="145"/>
      <c r="N7" s="146"/>
      <c r="O7" s="47"/>
      <c r="P7" s="44"/>
      <c r="Q7" s="44"/>
      <c r="R7" s="44"/>
      <c r="S7" s="35"/>
    </row>
    <row r="8" spans="1:19" ht="20.100000000000001" customHeight="1" thickBot="1">
      <c r="A8" s="35"/>
      <c r="B8" s="35"/>
      <c r="C8" s="40"/>
      <c r="D8" s="44"/>
      <c r="E8" s="44"/>
      <c r="F8" s="52" t="str">
        <f>"初段"</f>
        <v>初段</v>
      </c>
      <c r="G8" s="53" t="str">
        <f>"1"</f>
        <v>1</v>
      </c>
      <c r="H8" s="53">
        <v>25</v>
      </c>
      <c r="I8" s="52" t="str">
        <f>"四段"</f>
        <v>四段</v>
      </c>
      <c r="J8" s="53" t="str">
        <f>"1"</f>
        <v>1</v>
      </c>
      <c r="K8" s="53">
        <v>7</v>
      </c>
      <c r="L8" s="44"/>
      <c r="M8" s="147"/>
      <c r="N8" s="148"/>
      <c r="O8" s="47"/>
      <c r="P8" s="44"/>
      <c r="Q8" s="44"/>
      <c r="R8" s="44"/>
      <c r="S8" s="35"/>
    </row>
    <row r="9" spans="1:19" ht="20.100000000000001" customHeight="1" thickBot="1">
      <c r="A9" s="35"/>
      <c r="B9" s="35"/>
      <c r="C9" s="54"/>
      <c r="D9" s="44"/>
      <c r="E9" s="44"/>
      <c r="F9" s="55" t="str">
        <f>"弐段"</f>
        <v>弐段</v>
      </c>
      <c r="G9" s="53" t="str">
        <f>"1"</f>
        <v>1</v>
      </c>
      <c r="H9" s="56">
        <v>11</v>
      </c>
      <c r="I9" s="52" t="str">
        <f>"初段"</f>
        <v>初段</v>
      </c>
      <c r="J9" s="53" t="str">
        <f>"1"</f>
        <v>1</v>
      </c>
      <c r="K9" s="53">
        <v>33</v>
      </c>
      <c r="L9" s="44"/>
      <c r="M9" s="44"/>
      <c r="N9" s="44"/>
      <c r="O9" s="47"/>
      <c r="P9" s="44"/>
      <c r="Q9" s="44"/>
      <c r="R9" s="44"/>
      <c r="S9" s="35"/>
    </row>
    <row r="10" spans="1:19" ht="20.100000000000001" customHeight="1">
      <c r="A10" s="35"/>
      <c r="B10" s="35"/>
      <c r="C10" s="35"/>
      <c r="D10" s="39"/>
      <c r="E10" s="44"/>
      <c r="F10" s="55" t="str">
        <f>"参段"</f>
        <v>参段</v>
      </c>
      <c r="G10" s="53" t="str">
        <f>"1"</f>
        <v>1</v>
      </c>
      <c r="H10" s="56">
        <v>2</v>
      </c>
      <c r="I10" s="55" t="str">
        <f>"初段"</f>
        <v>初段</v>
      </c>
      <c r="J10" s="56" t="str">
        <f>"5"</f>
        <v>5</v>
      </c>
      <c r="K10" s="56">
        <v>27</v>
      </c>
      <c r="L10" s="44"/>
      <c r="M10" s="143" t="s">
        <v>529</v>
      </c>
      <c r="N10" s="144"/>
      <c r="O10" s="47"/>
      <c r="P10" s="44"/>
      <c r="Q10" s="44"/>
      <c r="R10" s="44"/>
      <c r="S10" s="35"/>
    </row>
    <row r="11" spans="1:19" ht="20.100000000000001" customHeight="1">
      <c r="A11" s="35"/>
      <c r="B11" s="35"/>
      <c r="C11" s="35"/>
      <c r="D11" s="43"/>
      <c r="E11" s="44"/>
      <c r="F11" s="55" t="str">
        <f>"四段"</f>
        <v>四段</v>
      </c>
      <c r="G11" s="53" t="str">
        <f>"1"</f>
        <v>1</v>
      </c>
      <c r="H11" s="56">
        <v>1</v>
      </c>
      <c r="I11" s="55"/>
      <c r="J11" s="56"/>
      <c r="K11" s="56"/>
      <c r="L11" s="44"/>
      <c r="M11" s="145"/>
      <c r="N11" s="146"/>
      <c r="O11" s="47"/>
      <c r="P11" s="44"/>
      <c r="Q11" s="44"/>
      <c r="R11" s="44"/>
      <c r="S11" s="35"/>
    </row>
    <row r="12" spans="1:19" ht="20.100000000000001" customHeight="1">
      <c r="A12" s="35"/>
      <c r="B12" s="35"/>
      <c r="C12" s="35"/>
      <c r="D12" s="43"/>
      <c r="E12" s="44"/>
      <c r="F12" s="55"/>
      <c r="G12" s="56"/>
      <c r="H12" s="56"/>
      <c r="I12" s="55"/>
      <c r="J12" s="56"/>
      <c r="K12" s="56"/>
      <c r="L12" s="44"/>
      <c r="M12" s="145"/>
      <c r="N12" s="146"/>
      <c r="O12" s="47"/>
      <c r="P12" s="44"/>
      <c r="Q12" s="44"/>
      <c r="R12" s="44"/>
      <c r="S12" s="35"/>
    </row>
    <row r="13" spans="1:19" ht="20.100000000000001" customHeight="1" thickBot="1">
      <c r="A13" s="35"/>
      <c r="B13" s="35"/>
      <c r="C13" s="35"/>
      <c r="D13" s="43"/>
      <c r="E13" s="44"/>
      <c r="F13" s="57"/>
      <c r="G13" s="58"/>
      <c r="H13" s="59">
        <f>SUM(H7:H11)</f>
        <v>65</v>
      </c>
      <c r="I13" s="57"/>
      <c r="J13" s="58"/>
      <c r="K13" s="59">
        <f>SUM(K7:K12)</f>
        <v>86</v>
      </c>
      <c r="L13" s="44"/>
      <c r="M13" s="147"/>
      <c r="N13" s="148"/>
      <c r="O13" s="47"/>
      <c r="P13" s="44"/>
      <c r="Q13" s="44"/>
      <c r="R13" s="44"/>
      <c r="S13" s="35"/>
    </row>
    <row r="14" spans="1:19" ht="15" thickBot="1">
      <c r="A14" s="35"/>
      <c r="B14" s="35"/>
      <c r="C14" s="35"/>
      <c r="D14" s="51"/>
      <c r="E14" s="54"/>
      <c r="F14" s="60"/>
      <c r="G14" s="60"/>
      <c r="H14" s="60"/>
      <c r="I14" s="60"/>
      <c r="J14" s="60"/>
      <c r="K14" s="60"/>
      <c r="L14" s="54"/>
      <c r="M14" s="54"/>
      <c r="N14" s="54"/>
      <c r="O14" s="61"/>
      <c r="P14" s="35"/>
      <c r="Q14" s="35"/>
      <c r="R14" s="35"/>
      <c r="S14" s="35"/>
    </row>
    <row r="15" spans="1:19">
      <c r="A15" s="35"/>
      <c r="B15" s="35"/>
      <c r="C15" s="35"/>
      <c r="D15" s="35"/>
      <c r="E15" s="35"/>
      <c r="F15" s="37"/>
      <c r="G15" s="37"/>
      <c r="H15" s="37"/>
      <c r="I15" s="37"/>
      <c r="J15" s="37"/>
      <c r="K15" s="37"/>
      <c r="L15" s="35"/>
      <c r="M15" s="35"/>
      <c r="N15" s="35"/>
      <c r="O15" s="35"/>
      <c r="P15" s="35"/>
      <c r="Q15" s="35"/>
      <c r="R15" s="35"/>
      <c r="S15" s="35"/>
    </row>
    <row r="16" spans="1:19" ht="15" thickBot="1">
      <c r="A16" s="35"/>
      <c r="B16" s="35"/>
      <c r="C16" s="35"/>
      <c r="D16" s="44"/>
      <c r="E16" s="35"/>
      <c r="F16" s="36"/>
      <c r="G16" s="37"/>
      <c r="H16" s="37"/>
      <c r="I16" s="37"/>
      <c r="J16" s="37"/>
      <c r="K16" s="37"/>
      <c r="L16" s="35"/>
      <c r="M16" s="35"/>
      <c r="N16" s="35"/>
      <c r="O16" s="35"/>
      <c r="P16" s="35"/>
      <c r="Q16" s="35"/>
      <c r="R16" s="35"/>
      <c r="S16" s="35"/>
    </row>
    <row r="17" spans="1:21" ht="21.75" thickBot="1">
      <c r="A17" s="130" t="s">
        <v>530</v>
      </c>
      <c r="B17" s="38"/>
      <c r="C17" s="35"/>
      <c r="D17" s="39"/>
      <c r="E17" s="40"/>
      <c r="F17" s="41"/>
      <c r="G17" s="41"/>
      <c r="H17" s="41"/>
      <c r="I17" s="41"/>
      <c r="J17" s="41"/>
      <c r="K17" s="41"/>
      <c r="L17" s="40"/>
      <c r="M17" s="40"/>
      <c r="N17" s="40"/>
      <c r="O17" s="42"/>
      <c r="P17" s="35"/>
      <c r="Q17" s="35"/>
      <c r="R17" s="35"/>
      <c r="S17" s="35"/>
    </row>
    <row r="18" spans="1:21" ht="20.100000000000001" customHeight="1" thickBot="1">
      <c r="A18" s="131"/>
      <c r="B18" s="38"/>
      <c r="C18" s="35"/>
      <c r="D18" s="43"/>
      <c r="E18" s="44"/>
      <c r="F18" s="45" t="s">
        <v>531</v>
      </c>
      <c r="G18" s="46"/>
      <c r="H18" s="46"/>
      <c r="I18" s="45" t="s">
        <v>532</v>
      </c>
      <c r="J18" s="46"/>
      <c r="K18" s="46"/>
      <c r="L18" s="45" t="s">
        <v>533</v>
      </c>
      <c r="M18" s="46"/>
      <c r="N18" s="46"/>
      <c r="O18" s="47"/>
      <c r="P18" s="35"/>
      <c r="Q18" s="132" t="s">
        <v>534</v>
      </c>
      <c r="R18" s="133"/>
      <c r="S18" s="134"/>
      <c r="T18" s="66"/>
      <c r="U18" s="66"/>
    </row>
    <row r="19" spans="1:21" ht="20.100000000000001" customHeight="1">
      <c r="A19" s="35"/>
      <c r="B19" s="35"/>
      <c r="C19" s="35"/>
      <c r="D19" s="43"/>
      <c r="E19" s="44"/>
      <c r="F19" s="49" t="s">
        <v>514</v>
      </c>
      <c r="G19" s="50" t="s">
        <v>525</v>
      </c>
      <c r="H19" s="50" t="s">
        <v>526</v>
      </c>
      <c r="I19" s="49" t="s">
        <v>514</v>
      </c>
      <c r="J19" s="50" t="s">
        <v>525</v>
      </c>
      <c r="K19" s="50" t="s">
        <v>526</v>
      </c>
      <c r="L19" s="49" t="s">
        <v>514</v>
      </c>
      <c r="M19" s="50" t="s">
        <v>525</v>
      </c>
      <c r="N19" s="50" t="s">
        <v>526</v>
      </c>
      <c r="O19" s="47"/>
      <c r="P19" s="35"/>
      <c r="Q19" s="135"/>
      <c r="R19" s="136"/>
      <c r="S19" s="137"/>
      <c r="T19" s="66"/>
      <c r="U19" s="66"/>
    </row>
    <row r="20" spans="1:21" ht="20.100000000000001" customHeight="1" thickBot="1">
      <c r="A20" s="35"/>
      <c r="B20" s="35"/>
      <c r="C20" s="35"/>
      <c r="D20" s="51"/>
      <c r="E20" s="44"/>
      <c r="F20" s="52" t="str">
        <f>"１級"</f>
        <v>１級</v>
      </c>
      <c r="G20" s="53" t="str">
        <f>"3"</f>
        <v>3</v>
      </c>
      <c r="H20" s="53">
        <v>24</v>
      </c>
      <c r="I20" s="52" t="str">
        <f>"１級"</f>
        <v>１級</v>
      </c>
      <c r="J20" s="53" t="str">
        <f>"2"</f>
        <v>2</v>
      </c>
      <c r="K20" s="53">
        <v>18</v>
      </c>
      <c r="L20" s="52" t="str">
        <f>"１級"</f>
        <v>１級</v>
      </c>
      <c r="M20" s="53" t="str">
        <f>"5"</f>
        <v>5</v>
      </c>
      <c r="N20" s="53">
        <v>5</v>
      </c>
      <c r="O20" s="47"/>
      <c r="P20" s="35"/>
      <c r="Q20" s="135"/>
      <c r="R20" s="136"/>
      <c r="S20" s="137"/>
      <c r="T20" s="66"/>
      <c r="U20" s="66"/>
    </row>
    <row r="21" spans="1:21" ht="20.100000000000001" customHeight="1">
      <c r="A21" s="35"/>
      <c r="B21" s="35"/>
      <c r="C21" s="40"/>
      <c r="D21" s="40"/>
      <c r="E21" s="44"/>
      <c r="F21" s="52" t="str">
        <f>"参段"</f>
        <v>参段</v>
      </c>
      <c r="G21" s="53" t="str">
        <f>"1"</f>
        <v>1</v>
      </c>
      <c r="H21" s="53">
        <v>39</v>
      </c>
      <c r="I21" s="52" t="str">
        <f>"弐段"</f>
        <v>弐段</v>
      </c>
      <c r="J21" s="53" t="str">
        <f>"1"</f>
        <v>1</v>
      </c>
      <c r="K21" s="53">
        <v>35</v>
      </c>
      <c r="L21" s="52" t="str">
        <f>"１級"</f>
        <v>１級</v>
      </c>
      <c r="M21" s="53" t="str">
        <f>"4"</f>
        <v>4</v>
      </c>
      <c r="N21" s="53">
        <v>23</v>
      </c>
      <c r="O21" s="47"/>
      <c r="P21" s="35"/>
      <c r="Q21" s="135"/>
      <c r="R21" s="136"/>
      <c r="S21" s="137"/>
      <c r="T21" s="66"/>
      <c r="U21" s="66"/>
    </row>
    <row r="22" spans="1:21" ht="20.100000000000001" customHeight="1" thickBot="1">
      <c r="A22" s="35"/>
      <c r="B22" s="35"/>
      <c r="C22" s="54"/>
      <c r="D22" s="44"/>
      <c r="E22" s="44"/>
      <c r="F22" s="52" t="str">
        <f>"初段"</f>
        <v>初段</v>
      </c>
      <c r="G22" s="53" t="str">
        <f>"4"</f>
        <v>4</v>
      </c>
      <c r="H22" s="53">
        <v>27</v>
      </c>
      <c r="I22" s="52" t="str">
        <f>"初段"</f>
        <v>初段</v>
      </c>
      <c r="J22" s="53" t="str">
        <f>"2"</f>
        <v>2</v>
      </c>
      <c r="K22" s="53">
        <v>32</v>
      </c>
      <c r="L22" s="52" t="str">
        <f>"弐段"</f>
        <v>弐段</v>
      </c>
      <c r="M22" s="53" t="str">
        <f>"2"</f>
        <v>2</v>
      </c>
      <c r="N22" s="53">
        <v>35</v>
      </c>
      <c r="O22" s="47"/>
      <c r="P22" s="35"/>
      <c r="Q22" s="135"/>
      <c r="R22" s="136"/>
      <c r="S22" s="137"/>
      <c r="T22" s="66"/>
      <c r="U22" s="66"/>
    </row>
    <row r="23" spans="1:21" ht="20.100000000000001" customHeight="1" thickBot="1">
      <c r="A23" s="35"/>
      <c r="B23" s="35"/>
      <c r="C23" s="35"/>
      <c r="D23" s="39"/>
      <c r="E23" s="44"/>
      <c r="F23" s="55"/>
      <c r="G23" s="56"/>
      <c r="H23" s="56"/>
      <c r="I23" s="55"/>
      <c r="J23" s="56"/>
      <c r="K23" s="56"/>
      <c r="L23" s="52" t="str">
        <f>"初段"</f>
        <v>初段</v>
      </c>
      <c r="M23" s="53" t="str">
        <f>"3"</f>
        <v>3</v>
      </c>
      <c r="N23" s="53">
        <v>27</v>
      </c>
      <c r="O23" s="47"/>
      <c r="P23" s="35"/>
      <c r="Q23" s="138"/>
      <c r="R23" s="139"/>
      <c r="S23" s="140"/>
      <c r="T23" s="66"/>
      <c r="U23" s="66"/>
    </row>
    <row r="24" spans="1:21" ht="20.100000000000001" customHeight="1">
      <c r="A24" s="35"/>
      <c r="B24" s="35"/>
      <c r="C24" s="35"/>
      <c r="D24" s="43"/>
      <c r="E24" s="44"/>
      <c r="F24" s="55"/>
      <c r="G24" s="56"/>
      <c r="H24" s="56"/>
      <c r="I24" s="55"/>
      <c r="J24" s="56"/>
      <c r="K24" s="56"/>
      <c r="L24" s="62"/>
      <c r="M24" s="63"/>
      <c r="N24" s="63"/>
      <c r="O24" s="47"/>
      <c r="P24" s="35"/>
      <c r="Q24" s="35"/>
      <c r="R24" s="35"/>
      <c r="S24" s="35"/>
    </row>
    <row r="25" spans="1:21" ht="20.100000000000001" customHeight="1">
      <c r="A25" s="35"/>
      <c r="B25" s="35"/>
      <c r="C25" s="35"/>
      <c r="D25" s="43"/>
      <c r="E25" s="44"/>
      <c r="F25" s="55"/>
      <c r="G25" s="56"/>
      <c r="H25" s="56"/>
      <c r="I25" s="55"/>
      <c r="J25" s="56"/>
      <c r="K25" s="56"/>
      <c r="L25" s="62"/>
      <c r="M25" s="63"/>
      <c r="N25" s="63"/>
      <c r="O25" s="47"/>
      <c r="P25" s="35"/>
      <c r="Q25" s="35"/>
      <c r="R25" s="35"/>
      <c r="S25" s="35"/>
    </row>
    <row r="26" spans="1:21" ht="20.100000000000001" customHeight="1" thickBot="1">
      <c r="A26" s="35"/>
      <c r="B26" s="35"/>
      <c r="C26" s="35"/>
      <c r="D26" s="43"/>
      <c r="E26" s="44"/>
      <c r="F26" s="57"/>
      <c r="G26" s="58"/>
      <c r="H26" s="59">
        <f>SUM(H20:H25)</f>
        <v>90</v>
      </c>
      <c r="I26" s="57"/>
      <c r="J26" s="58"/>
      <c r="K26" s="59">
        <f>SUM(K20:K25)</f>
        <v>85</v>
      </c>
      <c r="L26" s="57"/>
      <c r="M26" s="58"/>
      <c r="N26" s="59">
        <f>SUM(N20:N25)</f>
        <v>90</v>
      </c>
      <c r="O26" s="47"/>
      <c r="P26" s="35"/>
      <c r="Q26" s="35"/>
      <c r="R26" s="35"/>
      <c r="S26" s="35"/>
    </row>
    <row r="27" spans="1:21" ht="15" thickBot="1">
      <c r="A27" s="35"/>
      <c r="B27" s="35"/>
      <c r="C27" s="35"/>
      <c r="D27" s="51"/>
      <c r="E27" s="54"/>
      <c r="F27" s="60"/>
      <c r="G27" s="60"/>
      <c r="H27" s="60"/>
      <c r="I27" s="60"/>
      <c r="J27" s="60"/>
      <c r="K27" s="60"/>
      <c r="L27" s="54"/>
      <c r="M27" s="54"/>
      <c r="N27" s="54"/>
      <c r="O27" s="61"/>
      <c r="P27" s="35"/>
      <c r="Q27" s="35"/>
      <c r="R27" s="35"/>
      <c r="S27" s="35"/>
    </row>
  </sheetData>
  <sheetProtection password="ED6D" sheet="1" objects="1" scenarios="1"/>
  <mergeCells count="7">
    <mergeCell ref="A17:A18"/>
    <mergeCell ref="Q18:S23"/>
    <mergeCell ref="A1:S1"/>
    <mergeCell ref="L3:O3"/>
    <mergeCell ref="A4:A5"/>
    <mergeCell ref="M5:N8"/>
    <mergeCell ref="M10:N13"/>
  </mergeCells>
  <phoneticPr fontId="1"/>
  <pageMargins left="0.98" right="0.39370078740157483" top="0.68" bottom="0.23622047244094491" header="0.2" footer="0.11811023622047245"/>
  <pageSetup paperSize="9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0"/>
  <sheetViews>
    <sheetView workbookViewId="0">
      <pane xSplit="6" ySplit="1" topLeftCell="G50" activePane="bottomRight" state="frozen"/>
      <selection pane="topRight" activeCell="G1" sqref="G1"/>
      <selection pane="bottomLeft" activeCell="A2" sqref="A2"/>
      <selection pane="bottomRight" activeCell="F63" sqref="F63"/>
    </sheetView>
  </sheetViews>
  <sheetFormatPr defaultRowHeight="14.25"/>
  <cols>
    <col min="1" max="1" width="11" style="71" bestFit="1" customWidth="1"/>
    <col min="2" max="2" width="8.5703125" style="71" bestFit="1" customWidth="1"/>
    <col min="3" max="3" width="23.85546875" style="71" bestFit="1" customWidth="1"/>
    <col min="4" max="4" width="31.5703125" style="71" bestFit="1" customWidth="1"/>
    <col min="5" max="6" width="26.42578125" style="71" bestFit="1" customWidth="1"/>
    <col min="7" max="16384" width="9.140625" style="71"/>
  </cols>
  <sheetData>
    <row r="1" spans="1:6" ht="20.100000000000001" customHeight="1" thickBot="1">
      <c r="A1" s="67" t="s">
        <v>514</v>
      </c>
      <c r="B1" s="67" t="s">
        <v>515</v>
      </c>
      <c r="C1" s="68" t="s">
        <v>516</v>
      </c>
      <c r="D1" s="69" t="s">
        <v>517</v>
      </c>
      <c r="E1" s="68" t="s">
        <v>516</v>
      </c>
      <c r="F1" s="70" t="s">
        <v>518</v>
      </c>
    </row>
    <row r="2" spans="1:6" ht="20.100000000000001" customHeight="1">
      <c r="A2" s="149" t="s">
        <v>0</v>
      </c>
      <c r="B2" s="149">
        <v>1</v>
      </c>
      <c r="C2" s="72" t="s">
        <v>1</v>
      </c>
      <c r="D2" s="73" t="s">
        <v>2</v>
      </c>
      <c r="E2" s="72" t="s">
        <v>3</v>
      </c>
      <c r="F2" s="74" t="s">
        <v>4</v>
      </c>
    </row>
    <row r="3" spans="1:6" ht="20.100000000000001" customHeight="1">
      <c r="A3" s="150"/>
      <c r="B3" s="150"/>
      <c r="C3" s="75" t="s">
        <v>5</v>
      </c>
      <c r="D3" s="76" t="s">
        <v>6</v>
      </c>
      <c r="E3" s="75" t="s">
        <v>7</v>
      </c>
      <c r="F3" s="77" t="s">
        <v>8</v>
      </c>
    </row>
    <row r="4" spans="1:6" ht="20.100000000000001" customHeight="1">
      <c r="A4" s="150"/>
      <c r="B4" s="150"/>
      <c r="C4" s="75" t="s">
        <v>9</v>
      </c>
      <c r="D4" s="76" t="s">
        <v>10</v>
      </c>
      <c r="E4" s="75" t="s">
        <v>11</v>
      </c>
      <c r="F4" s="77" t="s">
        <v>12</v>
      </c>
    </row>
    <row r="5" spans="1:6" ht="20.100000000000001" customHeight="1">
      <c r="A5" s="150"/>
      <c r="B5" s="150"/>
      <c r="C5" s="75" t="s">
        <v>13</v>
      </c>
      <c r="D5" s="76" t="s">
        <v>2</v>
      </c>
      <c r="E5" s="75" t="s">
        <v>14</v>
      </c>
      <c r="F5" s="77" t="s">
        <v>8</v>
      </c>
    </row>
    <row r="6" spans="1:6" ht="20.100000000000001" customHeight="1">
      <c r="A6" s="150"/>
      <c r="B6" s="150"/>
      <c r="C6" s="75" t="s">
        <v>15</v>
      </c>
      <c r="D6" s="76" t="s">
        <v>6</v>
      </c>
      <c r="E6" s="75" t="s">
        <v>16</v>
      </c>
      <c r="F6" s="77" t="s">
        <v>17</v>
      </c>
    </row>
    <row r="7" spans="1:6" ht="20.100000000000001" customHeight="1">
      <c r="A7" s="150"/>
      <c r="B7" s="150"/>
      <c r="C7" s="75" t="s">
        <v>18</v>
      </c>
      <c r="D7" s="76" t="s">
        <v>2</v>
      </c>
      <c r="E7" s="75" t="s">
        <v>19</v>
      </c>
      <c r="F7" s="77" t="s">
        <v>8</v>
      </c>
    </row>
    <row r="8" spans="1:6" ht="20.100000000000001" customHeight="1">
      <c r="A8" s="150"/>
      <c r="B8" s="150"/>
      <c r="C8" s="75" t="s">
        <v>20</v>
      </c>
      <c r="D8" s="76" t="s">
        <v>21</v>
      </c>
      <c r="E8" s="75" t="s">
        <v>22</v>
      </c>
      <c r="F8" s="77" t="s">
        <v>23</v>
      </c>
    </row>
    <row r="9" spans="1:6" ht="20.100000000000001" customHeight="1">
      <c r="A9" s="150"/>
      <c r="B9" s="150"/>
      <c r="C9" s="75" t="s">
        <v>24</v>
      </c>
      <c r="D9" s="76" t="s">
        <v>6</v>
      </c>
      <c r="E9" s="75" t="s">
        <v>25</v>
      </c>
      <c r="F9" s="77" t="s">
        <v>4</v>
      </c>
    </row>
    <row r="10" spans="1:6" ht="20.100000000000001" customHeight="1">
      <c r="A10" s="150"/>
      <c r="B10" s="150"/>
      <c r="C10" s="75" t="s">
        <v>26</v>
      </c>
      <c r="D10" s="76" t="s">
        <v>2</v>
      </c>
      <c r="E10" s="75" t="s">
        <v>27</v>
      </c>
      <c r="F10" s="77" t="s">
        <v>12</v>
      </c>
    </row>
    <row r="11" spans="1:6" ht="20.100000000000001" customHeight="1" thickBot="1">
      <c r="A11" s="150"/>
      <c r="B11" s="150"/>
      <c r="C11" s="78" t="s">
        <v>28</v>
      </c>
      <c r="D11" s="79" t="s">
        <v>21</v>
      </c>
      <c r="E11" s="113" t="s">
        <v>944</v>
      </c>
      <c r="F11" s="114" t="s">
        <v>945</v>
      </c>
    </row>
    <row r="12" spans="1:6" ht="20.100000000000001" customHeight="1">
      <c r="A12" s="150"/>
      <c r="B12" s="149">
        <v>2</v>
      </c>
      <c r="C12" s="72" t="s">
        <v>29</v>
      </c>
      <c r="D12" s="73" t="s">
        <v>30</v>
      </c>
      <c r="E12" s="72" t="s">
        <v>31</v>
      </c>
      <c r="F12" s="74" t="s">
        <v>32</v>
      </c>
    </row>
    <row r="13" spans="1:6" ht="20.100000000000001" customHeight="1">
      <c r="A13" s="150"/>
      <c r="B13" s="150"/>
      <c r="C13" s="75" t="s">
        <v>33</v>
      </c>
      <c r="D13" s="76" t="s">
        <v>34</v>
      </c>
      <c r="E13" s="75" t="s">
        <v>35</v>
      </c>
      <c r="F13" s="77" t="s">
        <v>36</v>
      </c>
    </row>
    <row r="14" spans="1:6" ht="20.100000000000001" customHeight="1">
      <c r="A14" s="150"/>
      <c r="B14" s="150"/>
      <c r="C14" s="75" t="s">
        <v>37</v>
      </c>
      <c r="D14" s="76" t="s">
        <v>30</v>
      </c>
      <c r="E14" s="75" t="s">
        <v>38</v>
      </c>
      <c r="F14" s="77" t="s">
        <v>32</v>
      </c>
    </row>
    <row r="15" spans="1:6" ht="20.100000000000001" customHeight="1">
      <c r="A15" s="150"/>
      <c r="B15" s="150"/>
      <c r="C15" s="75" t="s">
        <v>39</v>
      </c>
      <c r="D15" s="76" t="s">
        <v>40</v>
      </c>
      <c r="E15" s="75" t="s">
        <v>41</v>
      </c>
      <c r="F15" s="77" t="s">
        <v>42</v>
      </c>
    </row>
    <row r="16" spans="1:6" ht="20.100000000000001" customHeight="1">
      <c r="A16" s="150"/>
      <c r="B16" s="150"/>
      <c r="C16" s="75" t="s">
        <v>43</v>
      </c>
      <c r="D16" s="76" t="s">
        <v>30</v>
      </c>
      <c r="E16" s="75" t="s">
        <v>44</v>
      </c>
      <c r="F16" s="77" t="s">
        <v>32</v>
      </c>
    </row>
    <row r="17" spans="1:6" ht="20.100000000000001" customHeight="1">
      <c r="A17" s="150"/>
      <c r="B17" s="150"/>
      <c r="C17" s="75" t="s">
        <v>45</v>
      </c>
      <c r="D17" s="76" t="s">
        <v>40</v>
      </c>
      <c r="E17" s="75" t="s">
        <v>46</v>
      </c>
      <c r="F17" s="77" t="s">
        <v>47</v>
      </c>
    </row>
    <row r="18" spans="1:6" ht="20.100000000000001" customHeight="1">
      <c r="A18" s="150"/>
      <c r="B18" s="150"/>
      <c r="C18" s="75" t="s">
        <v>48</v>
      </c>
      <c r="D18" s="76" t="s">
        <v>30</v>
      </c>
      <c r="E18" s="75" t="s">
        <v>49</v>
      </c>
      <c r="F18" s="77" t="s">
        <v>50</v>
      </c>
    </row>
    <row r="19" spans="1:6" ht="20.100000000000001" customHeight="1">
      <c r="A19" s="150"/>
      <c r="B19" s="150"/>
      <c r="C19" s="75" t="s">
        <v>51</v>
      </c>
      <c r="D19" s="76" t="s">
        <v>34</v>
      </c>
      <c r="E19" s="75" t="s">
        <v>52</v>
      </c>
      <c r="F19" s="77" t="s">
        <v>36</v>
      </c>
    </row>
    <row r="20" spans="1:6" ht="20.100000000000001" customHeight="1" thickBot="1">
      <c r="A20" s="150"/>
      <c r="B20" s="150"/>
      <c r="C20" s="78" t="s">
        <v>53</v>
      </c>
      <c r="D20" s="79" t="s">
        <v>30</v>
      </c>
      <c r="E20" s="78" t="s">
        <v>54</v>
      </c>
      <c r="F20" s="82" t="s">
        <v>32</v>
      </c>
    </row>
    <row r="21" spans="1:6" ht="20.100000000000001" customHeight="1">
      <c r="A21" s="150"/>
      <c r="B21" s="149">
        <v>3</v>
      </c>
      <c r="C21" s="72" t="s">
        <v>55</v>
      </c>
      <c r="D21" s="73" t="s">
        <v>56</v>
      </c>
      <c r="E21" s="72" t="s">
        <v>57</v>
      </c>
      <c r="F21" s="74" t="s">
        <v>58</v>
      </c>
    </row>
    <row r="22" spans="1:6" ht="20.100000000000001" customHeight="1">
      <c r="A22" s="150"/>
      <c r="B22" s="150"/>
      <c r="C22" s="75" t="s">
        <v>59</v>
      </c>
      <c r="D22" s="76" t="s">
        <v>60</v>
      </c>
      <c r="E22" s="75" t="s">
        <v>61</v>
      </c>
      <c r="F22" s="77" t="s">
        <v>62</v>
      </c>
    </row>
    <row r="23" spans="1:6" ht="20.100000000000001" customHeight="1">
      <c r="A23" s="150"/>
      <c r="B23" s="150"/>
      <c r="C23" s="75" t="s">
        <v>63</v>
      </c>
      <c r="D23" s="76" t="s">
        <v>56</v>
      </c>
      <c r="E23" s="75" t="s">
        <v>64</v>
      </c>
      <c r="F23" s="77" t="s">
        <v>65</v>
      </c>
    </row>
    <row r="24" spans="1:6" ht="20.100000000000001" customHeight="1">
      <c r="A24" s="150"/>
      <c r="B24" s="150"/>
      <c r="C24" s="75" t="s">
        <v>66</v>
      </c>
      <c r="D24" s="76" t="s">
        <v>60</v>
      </c>
      <c r="E24" s="75" t="s">
        <v>67</v>
      </c>
      <c r="F24" s="77" t="s">
        <v>68</v>
      </c>
    </row>
    <row r="25" spans="1:6" ht="20.100000000000001" customHeight="1">
      <c r="A25" s="150"/>
      <c r="B25" s="150"/>
      <c r="C25" s="75" t="s">
        <v>69</v>
      </c>
      <c r="D25" s="76" t="s">
        <v>56</v>
      </c>
      <c r="E25" s="75" t="s">
        <v>70</v>
      </c>
      <c r="F25" s="77" t="s">
        <v>71</v>
      </c>
    </row>
    <row r="26" spans="1:6" ht="20.100000000000001" customHeight="1">
      <c r="A26" s="150"/>
      <c r="B26" s="150"/>
      <c r="C26" s="75" t="s">
        <v>72</v>
      </c>
      <c r="D26" s="76" t="s">
        <v>60</v>
      </c>
      <c r="E26" s="75" t="s">
        <v>73</v>
      </c>
      <c r="F26" s="77" t="s">
        <v>74</v>
      </c>
    </row>
    <row r="27" spans="1:6" ht="20.100000000000001" customHeight="1">
      <c r="A27" s="150"/>
      <c r="B27" s="150"/>
      <c r="C27" s="75" t="s">
        <v>75</v>
      </c>
      <c r="D27" s="76" t="s">
        <v>56</v>
      </c>
      <c r="E27" s="75" t="s">
        <v>76</v>
      </c>
      <c r="F27" s="77" t="s">
        <v>71</v>
      </c>
    </row>
    <row r="28" spans="1:6" ht="20.100000000000001" customHeight="1">
      <c r="A28" s="150"/>
      <c r="B28" s="150"/>
      <c r="C28" s="75" t="s">
        <v>77</v>
      </c>
      <c r="D28" s="76" t="s">
        <v>60</v>
      </c>
      <c r="E28" s="75" t="s">
        <v>78</v>
      </c>
      <c r="F28" s="77" t="s">
        <v>62</v>
      </c>
    </row>
    <row r="29" spans="1:6" ht="20.100000000000001" customHeight="1">
      <c r="A29" s="150"/>
      <c r="B29" s="150"/>
      <c r="C29" s="75" t="s">
        <v>79</v>
      </c>
      <c r="D29" s="76" t="s">
        <v>56</v>
      </c>
      <c r="E29" s="75" t="s">
        <v>80</v>
      </c>
      <c r="F29" s="77" t="s">
        <v>71</v>
      </c>
    </row>
    <row r="30" spans="1:6" ht="20.100000000000001" customHeight="1">
      <c r="A30" s="150"/>
      <c r="B30" s="150"/>
      <c r="C30" s="75" t="s">
        <v>81</v>
      </c>
      <c r="D30" s="76" t="s">
        <v>60</v>
      </c>
      <c r="E30" s="75" t="s">
        <v>82</v>
      </c>
      <c r="F30" s="77" t="s">
        <v>83</v>
      </c>
    </row>
    <row r="31" spans="1:6" ht="20.100000000000001" customHeight="1">
      <c r="A31" s="150"/>
      <c r="B31" s="150"/>
      <c r="C31" s="75" t="s">
        <v>84</v>
      </c>
      <c r="D31" s="76" t="s">
        <v>56</v>
      </c>
      <c r="E31" s="75" t="s">
        <v>85</v>
      </c>
      <c r="F31" s="77" t="s">
        <v>71</v>
      </c>
    </row>
    <row r="32" spans="1:6" ht="20.100000000000001" customHeight="1" thickBot="1">
      <c r="A32" s="150"/>
      <c r="B32" s="150"/>
      <c r="C32" s="78" t="s">
        <v>86</v>
      </c>
      <c r="D32" s="79" t="s">
        <v>60</v>
      </c>
      <c r="E32" s="78" t="s">
        <v>87</v>
      </c>
      <c r="F32" s="82" t="s">
        <v>68</v>
      </c>
    </row>
    <row r="33" spans="1:6" ht="20.100000000000001" customHeight="1">
      <c r="A33" s="150"/>
      <c r="B33" s="149">
        <v>4</v>
      </c>
      <c r="C33" s="72" t="s">
        <v>88</v>
      </c>
      <c r="D33" s="73" t="s">
        <v>60</v>
      </c>
      <c r="E33" s="72" t="s">
        <v>89</v>
      </c>
      <c r="F33" s="74" t="s">
        <v>90</v>
      </c>
    </row>
    <row r="34" spans="1:6" ht="20.100000000000001" customHeight="1">
      <c r="A34" s="150"/>
      <c r="B34" s="150"/>
      <c r="C34" s="75" t="s">
        <v>91</v>
      </c>
      <c r="D34" s="76" t="s">
        <v>92</v>
      </c>
      <c r="E34" s="75" t="s">
        <v>93</v>
      </c>
      <c r="F34" s="77" t="s">
        <v>94</v>
      </c>
    </row>
    <row r="35" spans="1:6" ht="20.100000000000001" customHeight="1">
      <c r="A35" s="150"/>
      <c r="B35" s="150"/>
      <c r="C35" s="75" t="s">
        <v>95</v>
      </c>
      <c r="D35" s="76" t="s">
        <v>60</v>
      </c>
      <c r="E35" s="75" t="s">
        <v>96</v>
      </c>
      <c r="F35" s="77" t="s">
        <v>90</v>
      </c>
    </row>
    <row r="36" spans="1:6" ht="20.100000000000001" customHeight="1">
      <c r="A36" s="150"/>
      <c r="B36" s="150"/>
      <c r="C36" s="75" t="s">
        <v>97</v>
      </c>
      <c r="D36" s="76" t="s">
        <v>92</v>
      </c>
      <c r="E36" s="75" t="s">
        <v>98</v>
      </c>
      <c r="F36" s="77" t="s">
        <v>94</v>
      </c>
    </row>
    <row r="37" spans="1:6" ht="20.100000000000001" customHeight="1">
      <c r="A37" s="150"/>
      <c r="B37" s="150"/>
      <c r="C37" s="75" t="s">
        <v>99</v>
      </c>
      <c r="D37" s="76" t="s">
        <v>60</v>
      </c>
      <c r="E37" s="75" t="s">
        <v>100</v>
      </c>
      <c r="F37" s="77" t="s">
        <v>90</v>
      </c>
    </row>
    <row r="38" spans="1:6" ht="20.100000000000001" customHeight="1">
      <c r="A38" s="150"/>
      <c r="B38" s="150"/>
      <c r="C38" s="75" t="s">
        <v>101</v>
      </c>
      <c r="D38" s="76" t="s">
        <v>102</v>
      </c>
      <c r="E38" s="75" t="s">
        <v>103</v>
      </c>
      <c r="F38" s="77" t="s">
        <v>104</v>
      </c>
    </row>
    <row r="39" spans="1:6" ht="20.100000000000001" customHeight="1">
      <c r="A39" s="150"/>
      <c r="B39" s="150"/>
      <c r="C39" s="75" t="s">
        <v>105</v>
      </c>
      <c r="D39" s="76" t="s">
        <v>60</v>
      </c>
      <c r="E39" s="75" t="s">
        <v>106</v>
      </c>
      <c r="F39" s="77" t="s">
        <v>94</v>
      </c>
    </row>
    <row r="40" spans="1:6" ht="20.100000000000001" customHeight="1">
      <c r="A40" s="150"/>
      <c r="B40" s="150"/>
      <c r="C40" s="75" t="s">
        <v>107</v>
      </c>
      <c r="D40" s="76" t="s">
        <v>92</v>
      </c>
      <c r="E40" s="75" t="s">
        <v>108</v>
      </c>
      <c r="F40" s="77" t="s">
        <v>90</v>
      </c>
    </row>
    <row r="41" spans="1:6" ht="20.100000000000001" customHeight="1">
      <c r="A41" s="150"/>
      <c r="B41" s="150"/>
      <c r="C41" s="75" t="s">
        <v>109</v>
      </c>
      <c r="D41" s="76" t="s">
        <v>60</v>
      </c>
      <c r="E41" s="75" t="s">
        <v>110</v>
      </c>
      <c r="F41" s="77" t="s">
        <v>94</v>
      </c>
    </row>
    <row r="42" spans="1:6" ht="20.100000000000001" customHeight="1">
      <c r="A42" s="150"/>
      <c r="B42" s="150"/>
      <c r="C42" s="75" t="s">
        <v>111</v>
      </c>
      <c r="D42" s="76" t="s">
        <v>92</v>
      </c>
      <c r="E42" s="75" t="s">
        <v>112</v>
      </c>
      <c r="F42" s="77" t="s">
        <v>104</v>
      </c>
    </row>
    <row r="43" spans="1:6" ht="20.100000000000001" customHeight="1">
      <c r="A43" s="150"/>
      <c r="B43" s="150"/>
      <c r="C43" s="75" t="s">
        <v>113</v>
      </c>
      <c r="D43" s="76" t="s">
        <v>114</v>
      </c>
      <c r="E43" s="75" t="s">
        <v>115</v>
      </c>
      <c r="F43" s="77" t="s">
        <v>90</v>
      </c>
    </row>
    <row r="44" spans="1:6" ht="20.100000000000001" customHeight="1" thickBot="1">
      <c r="A44" s="150"/>
      <c r="B44" s="150"/>
      <c r="C44" s="78" t="s">
        <v>116</v>
      </c>
      <c r="D44" s="79" t="s">
        <v>92</v>
      </c>
      <c r="E44" s="80"/>
      <c r="F44" s="81"/>
    </row>
    <row r="45" spans="1:6" ht="20.100000000000001" customHeight="1">
      <c r="A45" s="150"/>
      <c r="B45" s="149">
        <v>5</v>
      </c>
      <c r="C45" s="72" t="s">
        <v>117</v>
      </c>
      <c r="D45" s="73" t="s">
        <v>58</v>
      </c>
      <c r="E45" s="72" t="s">
        <v>118</v>
      </c>
      <c r="F45" s="74" t="s">
        <v>119</v>
      </c>
    </row>
    <row r="46" spans="1:6" ht="20.100000000000001" customHeight="1">
      <c r="A46" s="150"/>
      <c r="B46" s="150"/>
      <c r="C46" s="75" t="s">
        <v>120</v>
      </c>
      <c r="D46" s="76" t="s">
        <v>40</v>
      </c>
      <c r="E46" s="75" t="s">
        <v>121</v>
      </c>
      <c r="F46" s="77" t="s">
        <v>102</v>
      </c>
    </row>
    <row r="47" spans="1:6" ht="20.100000000000001" customHeight="1" thickBot="1">
      <c r="A47" s="150"/>
      <c r="B47" s="150"/>
      <c r="C47" s="78" t="s">
        <v>122</v>
      </c>
      <c r="D47" s="79" t="s">
        <v>74</v>
      </c>
      <c r="E47" s="80"/>
      <c r="F47" s="81"/>
    </row>
    <row r="48" spans="1:6" ht="20.100000000000001" customHeight="1">
      <c r="A48" s="149" t="s">
        <v>123</v>
      </c>
      <c r="B48" s="149">
        <v>1</v>
      </c>
      <c r="C48" s="72" t="s">
        <v>124</v>
      </c>
      <c r="D48" s="73" t="s">
        <v>36</v>
      </c>
      <c r="E48" s="72" t="s">
        <v>125</v>
      </c>
      <c r="F48" s="74" t="s">
        <v>126</v>
      </c>
    </row>
    <row r="49" spans="1:6" ht="20.100000000000001" customHeight="1">
      <c r="A49" s="150"/>
      <c r="B49" s="150"/>
      <c r="C49" s="75" t="s">
        <v>127</v>
      </c>
      <c r="D49" s="76" t="s">
        <v>40</v>
      </c>
      <c r="E49" s="75" t="s">
        <v>128</v>
      </c>
      <c r="F49" s="77" t="s">
        <v>2</v>
      </c>
    </row>
    <row r="50" spans="1:6" ht="20.100000000000001" customHeight="1">
      <c r="A50" s="150"/>
      <c r="B50" s="150"/>
      <c r="C50" s="75" t="s">
        <v>129</v>
      </c>
      <c r="D50" s="76" t="s">
        <v>50</v>
      </c>
      <c r="E50" s="75" t="s">
        <v>130</v>
      </c>
      <c r="F50" s="77" t="s">
        <v>126</v>
      </c>
    </row>
    <row r="51" spans="1:6" ht="20.100000000000001" customHeight="1">
      <c r="A51" s="150"/>
      <c r="B51" s="150"/>
      <c r="C51" s="75" t="s">
        <v>131</v>
      </c>
      <c r="D51" s="76" t="s">
        <v>40</v>
      </c>
      <c r="E51" s="75" t="s">
        <v>132</v>
      </c>
      <c r="F51" s="77" t="s">
        <v>12</v>
      </c>
    </row>
    <row r="52" spans="1:6" ht="20.100000000000001" customHeight="1">
      <c r="A52" s="150"/>
      <c r="B52" s="150"/>
      <c r="C52" s="75" t="s">
        <v>133</v>
      </c>
      <c r="D52" s="76" t="s">
        <v>36</v>
      </c>
      <c r="E52" s="75" t="s">
        <v>134</v>
      </c>
      <c r="F52" s="77" t="s">
        <v>135</v>
      </c>
    </row>
    <row r="53" spans="1:6" ht="20.100000000000001" customHeight="1">
      <c r="A53" s="150"/>
      <c r="B53" s="150"/>
      <c r="C53" s="75" t="s">
        <v>136</v>
      </c>
      <c r="D53" s="76" t="s">
        <v>8</v>
      </c>
      <c r="E53" s="75" t="s">
        <v>137</v>
      </c>
      <c r="F53" s="77" t="s">
        <v>2</v>
      </c>
    </row>
    <row r="54" spans="1:6" ht="20.100000000000001" customHeight="1">
      <c r="A54" s="150"/>
      <c r="B54" s="150"/>
      <c r="C54" s="75" t="s">
        <v>138</v>
      </c>
      <c r="D54" s="76" t="s">
        <v>50</v>
      </c>
      <c r="E54" s="75" t="s">
        <v>139</v>
      </c>
      <c r="F54" s="77" t="s">
        <v>12</v>
      </c>
    </row>
    <row r="55" spans="1:6" ht="20.100000000000001" customHeight="1">
      <c r="A55" s="150"/>
      <c r="B55" s="150"/>
      <c r="C55" s="75" t="s">
        <v>140</v>
      </c>
      <c r="D55" s="76" t="s">
        <v>40</v>
      </c>
      <c r="E55" s="75" t="s">
        <v>141</v>
      </c>
      <c r="F55" s="77" t="s">
        <v>74</v>
      </c>
    </row>
    <row r="56" spans="1:6" ht="20.100000000000001" customHeight="1">
      <c r="A56" s="150"/>
      <c r="B56" s="150"/>
      <c r="C56" s="75" t="s">
        <v>142</v>
      </c>
      <c r="D56" s="76" t="s">
        <v>36</v>
      </c>
      <c r="E56" s="75" t="s">
        <v>143</v>
      </c>
      <c r="F56" s="77" t="s">
        <v>144</v>
      </c>
    </row>
    <row r="57" spans="1:6" ht="20.100000000000001" customHeight="1">
      <c r="A57" s="150"/>
      <c r="B57" s="150"/>
      <c r="C57" s="75" t="s">
        <v>145</v>
      </c>
      <c r="D57" s="76" t="s">
        <v>23</v>
      </c>
      <c r="E57" s="75" t="s">
        <v>146</v>
      </c>
      <c r="F57" s="77" t="s">
        <v>2</v>
      </c>
    </row>
    <row r="58" spans="1:6" ht="20.100000000000001" customHeight="1">
      <c r="A58" s="150"/>
      <c r="B58" s="150"/>
      <c r="C58" s="75" t="s">
        <v>147</v>
      </c>
      <c r="D58" s="76" t="s">
        <v>60</v>
      </c>
      <c r="E58" s="75" t="s">
        <v>148</v>
      </c>
      <c r="F58" s="77" t="s">
        <v>149</v>
      </c>
    </row>
    <row r="59" spans="1:6" ht="20.100000000000001" customHeight="1">
      <c r="A59" s="150"/>
      <c r="B59" s="150"/>
      <c r="C59" s="75" t="s">
        <v>150</v>
      </c>
      <c r="D59" s="76" t="s">
        <v>42</v>
      </c>
      <c r="E59" s="75" t="s">
        <v>151</v>
      </c>
      <c r="F59" s="77" t="s">
        <v>126</v>
      </c>
    </row>
    <row r="60" spans="1:6" ht="20.100000000000001" customHeight="1">
      <c r="A60" s="150"/>
      <c r="B60" s="150"/>
      <c r="C60" s="75" t="s">
        <v>152</v>
      </c>
      <c r="D60" s="76" t="s">
        <v>50</v>
      </c>
      <c r="E60" s="75" t="s">
        <v>153</v>
      </c>
      <c r="F60" s="77" t="s">
        <v>12</v>
      </c>
    </row>
    <row r="61" spans="1:6" ht="20.100000000000001" customHeight="1">
      <c r="A61" s="150"/>
      <c r="B61" s="150"/>
      <c r="C61" s="75" t="s">
        <v>154</v>
      </c>
      <c r="D61" s="76" t="s">
        <v>36</v>
      </c>
      <c r="E61" s="75" t="s">
        <v>155</v>
      </c>
      <c r="F61" s="77" t="s">
        <v>90</v>
      </c>
    </row>
    <row r="62" spans="1:6" ht="20.100000000000001" customHeight="1">
      <c r="A62" s="150"/>
      <c r="B62" s="150"/>
      <c r="C62" s="75" t="s">
        <v>156</v>
      </c>
      <c r="D62" s="76" t="s">
        <v>42</v>
      </c>
      <c r="E62" s="75" t="s">
        <v>157</v>
      </c>
      <c r="F62" s="77" t="s">
        <v>12</v>
      </c>
    </row>
    <row r="63" spans="1:6" ht="20.100000000000001" customHeight="1">
      <c r="A63" s="150"/>
      <c r="B63" s="150"/>
      <c r="C63" s="75" t="s">
        <v>158</v>
      </c>
      <c r="D63" s="76" t="s">
        <v>36</v>
      </c>
      <c r="E63" s="75" t="s">
        <v>159</v>
      </c>
      <c r="F63" s="77" t="s">
        <v>2</v>
      </c>
    </row>
    <row r="64" spans="1:6" ht="20.100000000000001" customHeight="1" thickBot="1">
      <c r="A64" s="150"/>
      <c r="B64" s="150"/>
      <c r="C64" s="78" t="s">
        <v>160</v>
      </c>
      <c r="D64" s="79" t="s">
        <v>42</v>
      </c>
      <c r="E64" s="113" t="s">
        <v>947</v>
      </c>
      <c r="F64" s="114" t="s">
        <v>946</v>
      </c>
    </row>
    <row r="65" spans="1:6" ht="20.100000000000001" customHeight="1">
      <c r="A65" s="150"/>
      <c r="B65" s="149">
        <v>2</v>
      </c>
      <c r="C65" s="72" t="s">
        <v>161</v>
      </c>
      <c r="D65" s="73" t="s">
        <v>94</v>
      </c>
      <c r="E65" s="72" t="s">
        <v>162</v>
      </c>
      <c r="F65" s="74" t="s">
        <v>2</v>
      </c>
    </row>
    <row r="66" spans="1:6" ht="20.100000000000001" customHeight="1">
      <c r="A66" s="150"/>
      <c r="B66" s="150"/>
      <c r="C66" s="75" t="s">
        <v>163</v>
      </c>
      <c r="D66" s="76" t="s">
        <v>6</v>
      </c>
      <c r="E66" s="75" t="s">
        <v>164</v>
      </c>
      <c r="F66" s="77" t="s">
        <v>12</v>
      </c>
    </row>
    <row r="67" spans="1:6" ht="20.100000000000001" customHeight="1">
      <c r="A67" s="150"/>
      <c r="B67" s="150"/>
      <c r="C67" s="75" t="s">
        <v>165</v>
      </c>
      <c r="D67" s="76" t="s">
        <v>30</v>
      </c>
      <c r="E67" s="75" t="s">
        <v>166</v>
      </c>
      <c r="F67" s="77" t="s">
        <v>2</v>
      </c>
    </row>
    <row r="68" spans="1:6" ht="20.100000000000001" customHeight="1">
      <c r="A68" s="150"/>
      <c r="B68" s="150"/>
      <c r="C68" s="75" t="s">
        <v>167</v>
      </c>
      <c r="D68" s="76" t="s">
        <v>126</v>
      </c>
      <c r="E68" s="75" t="s">
        <v>168</v>
      </c>
      <c r="F68" s="77" t="s">
        <v>32</v>
      </c>
    </row>
    <row r="69" spans="1:6" ht="20.100000000000001" customHeight="1">
      <c r="A69" s="150"/>
      <c r="B69" s="150"/>
      <c r="C69" s="75" t="s">
        <v>169</v>
      </c>
      <c r="D69" s="76" t="s">
        <v>6</v>
      </c>
      <c r="E69" s="75" t="s">
        <v>170</v>
      </c>
      <c r="F69" s="77" t="s">
        <v>171</v>
      </c>
    </row>
    <row r="70" spans="1:6" ht="20.100000000000001" customHeight="1">
      <c r="A70" s="150"/>
      <c r="B70" s="150"/>
      <c r="C70" s="75" t="s">
        <v>172</v>
      </c>
      <c r="D70" s="76" t="s">
        <v>30</v>
      </c>
      <c r="E70" s="75" t="s">
        <v>173</v>
      </c>
      <c r="F70" s="77" t="s">
        <v>12</v>
      </c>
    </row>
    <row r="71" spans="1:6" ht="20.100000000000001" customHeight="1">
      <c r="A71" s="150"/>
      <c r="B71" s="150"/>
      <c r="C71" s="75" t="s">
        <v>174</v>
      </c>
      <c r="D71" s="76" t="s">
        <v>6</v>
      </c>
      <c r="E71" s="75" t="s">
        <v>175</v>
      </c>
      <c r="F71" s="77" t="s">
        <v>176</v>
      </c>
    </row>
    <row r="72" spans="1:6" ht="20.100000000000001" customHeight="1">
      <c r="A72" s="150"/>
      <c r="B72" s="150"/>
      <c r="C72" s="75" t="s">
        <v>177</v>
      </c>
      <c r="D72" s="76" t="s">
        <v>34</v>
      </c>
      <c r="E72" s="75" t="s">
        <v>178</v>
      </c>
      <c r="F72" s="77" t="s">
        <v>32</v>
      </c>
    </row>
    <row r="73" spans="1:6" ht="20.100000000000001" customHeight="1">
      <c r="A73" s="150"/>
      <c r="B73" s="150"/>
      <c r="C73" s="75" t="s">
        <v>179</v>
      </c>
      <c r="D73" s="76" t="s">
        <v>126</v>
      </c>
      <c r="E73" s="75" t="s">
        <v>180</v>
      </c>
      <c r="F73" s="77" t="s">
        <v>12</v>
      </c>
    </row>
    <row r="74" spans="1:6" ht="20.100000000000001" customHeight="1">
      <c r="A74" s="150"/>
      <c r="B74" s="150"/>
      <c r="C74" s="75" t="s">
        <v>181</v>
      </c>
      <c r="D74" s="76" t="s">
        <v>94</v>
      </c>
      <c r="E74" s="75" t="s">
        <v>182</v>
      </c>
      <c r="F74" s="77" t="s">
        <v>2</v>
      </c>
    </row>
    <row r="75" spans="1:6" ht="20.100000000000001" customHeight="1">
      <c r="A75" s="150"/>
      <c r="B75" s="150"/>
      <c r="C75" s="75" t="s">
        <v>183</v>
      </c>
      <c r="D75" s="76" t="s">
        <v>126</v>
      </c>
      <c r="E75" s="75" t="s">
        <v>184</v>
      </c>
      <c r="F75" s="77" t="s">
        <v>32</v>
      </c>
    </row>
    <row r="76" spans="1:6" ht="20.100000000000001" customHeight="1">
      <c r="A76" s="150"/>
      <c r="B76" s="150"/>
      <c r="C76" s="75" t="s">
        <v>185</v>
      </c>
      <c r="D76" s="76" t="s">
        <v>30</v>
      </c>
      <c r="E76" s="75" t="s">
        <v>186</v>
      </c>
      <c r="F76" s="77" t="s">
        <v>2</v>
      </c>
    </row>
    <row r="77" spans="1:6" ht="20.100000000000001" customHeight="1">
      <c r="A77" s="150"/>
      <c r="B77" s="150"/>
      <c r="C77" s="75" t="s">
        <v>187</v>
      </c>
      <c r="D77" s="76" t="s">
        <v>94</v>
      </c>
      <c r="E77" s="75" t="s">
        <v>188</v>
      </c>
      <c r="F77" s="77" t="s">
        <v>176</v>
      </c>
    </row>
    <row r="78" spans="1:6" ht="20.100000000000001" customHeight="1">
      <c r="A78" s="150"/>
      <c r="B78" s="150"/>
      <c r="C78" s="75" t="s">
        <v>189</v>
      </c>
      <c r="D78" s="76" t="s">
        <v>6</v>
      </c>
      <c r="E78" s="75" t="s">
        <v>190</v>
      </c>
      <c r="F78" s="77" t="s">
        <v>12</v>
      </c>
    </row>
    <row r="79" spans="1:6" ht="20.100000000000001" customHeight="1">
      <c r="A79" s="150"/>
      <c r="B79" s="150"/>
      <c r="C79" s="75" t="s">
        <v>191</v>
      </c>
      <c r="D79" s="76" t="s">
        <v>126</v>
      </c>
      <c r="E79" s="75" t="s">
        <v>192</v>
      </c>
      <c r="F79" s="77" t="s">
        <v>193</v>
      </c>
    </row>
    <row r="80" spans="1:6" ht="20.100000000000001" customHeight="1" thickBot="1">
      <c r="A80" s="150"/>
      <c r="B80" s="150"/>
      <c r="C80" s="78" t="s">
        <v>194</v>
      </c>
      <c r="D80" s="79" t="s">
        <v>6</v>
      </c>
      <c r="E80" s="78" t="s">
        <v>195</v>
      </c>
      <c r="F80" s="82" t="s">
        <v>32</v>
      </c>
    </row>
    <row r="81" spans="1:6" ht="20.100000000000001" customHeight="1">
      <c r="A81" s="150"/>
      <c r="B81" s="149">
        <v>3</v>
      </c>
      <c r="C81" s="72" t="s">
        <v>196</v>
      </c>
      <c r="D81" s="73" t="s">
        <v>197</v>
      </c>
      <c r="E81" s="72" t="s">
        <v>198</v>
      </c>
      <c r="F81" s="74" t="s">
        <v>171</v>
      </c>
    </row>
    <row r="82" spans="1:6" ht="20.100000000000001" customHeight="1">
      <c r="A82" s="150"/>
      <c r="B82" s="150"/>
      <c r="C82" s="75" t="s">
        <v>199</v>
      </c>
      <c r="D82" s="76" t="s">
        <v>83</v>
      </c>
      <c r="E82" s="75" t="s">
        <v>200</v>
      </c>
      <c r="F82" s="77" t="s">
        <v>135</v>
      </c>
    </row>
    <row r="83" spans="1:6" ht="20.100000000000001" customHeight="1">
      <c r="A83" s="150"/>
      <c r="B83" s="150"/>
      <c r="C83" s="75" t="s">
        <v>201</v>
      </c>
      <c r="D83" s="76" t="s">
        <v>56</v>
      </c>
      <c r="E83" s="75" t="s">
        <v>202</v>
      </c>
      <c r="F83" s="77" t="s">
        <v>119</v>
      </c>
    </row>
    <row r="84" spans="1:6" ht="20.100000000000001" customHeight="1">
      <c r="A84" s="150"/>
      <c r="B84" s="150"/>
      <c r="C84" s="75" t="s">
        <v>203</v>
      </c>
      <c r="D84" s="76" t="s">
        <v>83</v>
      </c>
      <c r="E84" s="75" t="s">
        <v>204</v>
      </c>
      <c r="F84" s="77" t="s">
        <v>62</v>
      </c>
    </row>
    <row r="85" spans="1:6" ht="20.100000000000001" customHeight="1">
      <c r="A85" s="150"/>
      <c r="B85" s="150"/>
      <c r="C85" s="75" t="s">
        <v>205</v>
      </c>
      <c r="D85" s="76" t="s">
        <v>56</v>
      </c>
      <c r="E85" s="75" t="s">
        <v>206</v>
      </c>
      <c r="F85" s="77" t="s">
        <v>171</v>
      </c>
    </row>
    <row r="86" spans="1:6" ht="20.100000000000001" customHeight="1">
      <c r="A86" s="150"/>
      <c r="B86" s="150"/>
      <c r="C86" s="75" t="s">
        <v>207</v>
      </c>
      <c r="D86" s="76" t="s">
        <v>83</v>
      </c>
      <c r="E86" s="75" t="s">
        <v>208</v>
      </c>
      <c r="F86" s="77" t="s">
        <v>92</v>
      </c>
    </row>
    <row r="87" spans="1:6" ht="20.100000000000001" customHeight="1">
      <c r="A87" s="150"/>
      <c r="B87" s="150"/>
      <c r="C87" s="75" t="s">
        <v>209</v>
      </c>
      <c r="D87" s="76" t="s">
        <v>56</v>
      </c>
      <c r="E87" s="75" t="s">
        <v>210</v>
      </c>
      <c r="F87" s="77" t="s">
        <v>17</v>
      </c>
    </row>
    <row r="88" spans="1:6" ht="20.100000000000001" customHeight="1">
      <c r="A88" s="150"/>
      <c r="B88" s="150"/>
      <c r="C88" s="75" t="s">
        <v>211</v>
      </c>
      <c r="D88" s="76" t="s">
        <v>83</v>
      </c>
      <c r="E88" s="75" t="s">
        <v>212</v>
      </c>
      <c r="F88" s="77" t="s">
        <v>92</v>
      </c>
    </row>
    <row r="89" spans="1:6" ht="20.100000000000001" customHeight="1">
      <c r="A89" s="150"/>
      <c r="B89" s="150"/>
      <c r="C89" s="75" t="s">
        <v>213</v>
      </c>
      <c r="D89" s="76" t="s">
        <v>56</v>
      </c>
      <c r="E89" s="75" t="s">
        <v>214</v>
      </c>
      <c r="F89" s="77" t="s">
        <v>135</v>
      </c>
    </row>
    <row r="90" spans="1:6" ht="20.100000000000001" customHeight="1">
      <c r="A90" s="150"/>
      <c r="B90" s="150"/>
      <c r="C90" s="75" t="s">
        <v>215</v>
      </c>
      <c r="D90" s="76" t="s">
        <v>58</v>
      </c>
      <c r="E90" s="75" t="s">
        <v>216</v>
      </c>
      <c r="F90" s="77" t="s">
        <v>62</v>
      </c>
    </row>
    <row r="91" spans="1:6" ht="20.100000000000001" customHeight="1">
      <c r="A91" s="150"/>
      <c r="B91" s="150"/>
      <c r="C91" s="75" t="s">
        <v>217</v>
      </c>
      <c r="D91" s="76" t="s">
        <v>83</v>
      </c>
      <c r="E91" s="75" t="s">
        <v>218</v>
      </c>
      <c r="F91" s="77" t="s">
        <v>92</v>
      </c>
    </row>
    <row r="92" spans="1:6" ht="20.100000000000001" customHeight="1">
      <c r="A92" s="150"/>
      <c r="B92" s="150"/>
      <c r="C92" s="75" t="s">
        <v>219</v>
      </c>
      <c r="D92" s="76" t="s">
        <v>197</v>
      </c>
      <c r="E92" s="75" t="s">
        <v>220</v>
      </c>
      <c r="F92" s="77" t="s">
        <v>135</v>
      </c>
    </row>
    <row r="93" spans="1:6" ht="20.100000000000001" customHeight="1">
      <c r="A93" s="150"/>
      <c r="B93" s="150"/>
      <c r="C93" s="75" t="s">
        <v>221</v>
      </c>
      <c r="D93" s="76" t="s">
        <v>83</v>
      </c>
      <c r="E93" s="75" t="s">
        <v>222</v>
      </c>
      <c r="F93" s="77" t="s">
        <v>171</v>
      </c>
    </row>
    <row r="94" spans="1:6" ht="20.100000000000001" customHeight="1" thickBot="1">
      <c r="A94" s="150"/>
      <c r="B94" s="150"/>
      <c r="C94" s="78" t="s">
        <v>223</v>
      </c>
      <c r="D94" s="79" t="s">
        <v>56</v>
      </c>
      <c r="E94" s="80"/>
      <c r="F94" s="81"/>
    </row>
    <row r="95" spans="1:6" ht="20.100000000000001" customHeight="1">
      <c r="A95" s="150"/>
      <c r="B95" s="149">
        <v>4</v>
      </c>
      <c r="C95" s="72" t="s">
        <v>224</v>
      </c>
      <c r="D95" s="73" t="s">
        <v>71</v>
      </c>
      <c r="E95" s="72" t="s">
        <v>225</v>
      </c>
      <c r="F95" s="74" t="s">
        <v>90</v>
      </c>
    </row>
    <row r="96" spans="1:6" ht="20.100000000000001" customHeight="1">
      <c r="A96" s="150"/>
      <c r="B96" s="150"/>
      <c r="C96" s="75" t="s">
        <v>226</v>
      </c>
      <c r="D96" s="76" t="s">
        <v>60</v>
      </c>
      <c r="E96" s="75" t="s">
        <v>227</v>
      </c>
      <c r="F96" s="77" t="s">
        <v>74</v>
      </c>
    </row>
    <row r="97" spans="1:6" ht="20.100000000000001" customHeight="1">
      <c r="A97" s="150"/>
      <c r="B97" s="150"/>
      <c r="C97" s="75" t="s">
        <v>228</v>
      </c>
      <c r="D97" s="76" t="s">
        <v>71</v>
      </c>
      <c r="E97" s="75" t="s">
        <v>229</v>
      </c>
      <c r="F97" s="77" t="s">
        <v>90</v>
      </c>
    </row>
    <row r="98" spans="1:6" ht="20.100000000000001" customHeight="1">
      <c r="A98" s="150"/>
      <c r="B98" s="150"/>
      <c r="C98" s="75" t="s">
        <v>230</v>
      </c>
      <c r="D98" s="76" t="s">
        <v>231</v>
      </c>
      <c r="E98" s="75" t="s">
        <v>232</v>
      </c>
      <c r="F98" s="77" t="s">
        <v>92</v>
      </c>
    </row>
    <row r="99" spans="1:6" ht="20.100000000000001" customHeight="1">
      <c r="A99" s="150"/>
      <c r="B99" s="150"/>
      <c r="C99" s="75" t="s">
        <v>233</v>
      </c>
      <c r="D99" s="76" t="s">
        <v>71</v>
      </c>
      <c r="E99" s="75" t="s">
        <v>234</v>
      </c>
      <c r="F99" s="77" t="s">
        <v>102</v>
      </c>
    </row>
    <row r="100" spans="1:6" ht="20.100000000000001" customHeight="1">
      <c r="A100" s="150"/>
      <c r="B100" s="150"/>
      <c r="C100" s="75" t="s">
        <v>235</v>
      </c>
      <c r="D100" s="76" t="s">
        <v>65</v>
      </c>
      <c r="E100" s="75" t="s">
        <v>236</v>
      </c>
      <c r="F100" s="77" t="s">
        <v>74</v>
      </c>
    </row>
    <row r="101" spans="1:6" ht="20.100000000000001" customHeight="1">
      <c r="A101" s="150"/>
      <c r="B101" s="150"/>
      <c r="C101" s="75" t="s">
        <v>237</v>
      </c>
      <c r="D101" s="76" t="s">
        <v>60</v>
      </c>
      <c r="E101" s="75" t="s">
        <v>238</v>
      </c>
      <c r="F101" s="77" t="s">
        <v>92</v>
      </c>
    </row>
    <row r="102" spans="1:6" ht="20.100000000000001" customHeight="1">
      <c r="A102" s="150"/>
      <c r="B102" s="150"/>
      <c r="C102" s="75" t="s">
        <v>239</v>
      </c>
      <c r="D102" s="76" t="s">
        <v>65</v>
      </c>
      <c r="E102" s="75" t="s">
        <v>240</v>
      </c>
      <c r="F102" s="77" t="s">
        <v>90</v>
      </c>
    </row>
    <row r="103" spans="1:6" ht="20.100000000000001" customHeight="1">
      <c r="A103" s="150"/>
      <c r="B103" s="150"/>
      <c r="C103" s="75" t="s">
        <v>241</v>
      </c>
      <c r="D103" s="76" t="s">
        <v>71</v>
      </c>
      <c r="E103" s="75" t="s">
        <v>242</v>
      </c>
      <c r="F103" s="77" t="s">
        <v>74</v>
      </c>
    </row>
    <row r="104" spans="1:6" ht="20.100000000000001" customHeight="1">
      <c r="A104" s="150"/>
      <c r="B104" s="150"/>
      <c r="C104" s="75" t="s">
        <v>243</v>
      </c>
      <c r="D104" s="76" t="s">
        <v>244</v>
      </c>
      <c r="E104" s="75" t="s">
        <v>245</v>
      </c>
      <c r="F104" s="77" t="s">
        <v>90</v>
      </c>
    </row>
    <row r="105" spans="1:6" ht="20.100000000000001" customHeight="1">
      <c r="A105" s="150"/>
      <c r="B105" s="150"/>
      <c r="C105" s="75" t="s">
        <v>246</v>
      </c>
      <c r="D105" s="76" t="s">
        <v>65</v>
      </c>
      <c r="E105" s="75" t="s">
        <v>247</v>
      </c>
      <c r="F105" s="77" t="s">
        <v>92</v>
      </c>
    </row>
    <row r="106" spans="1:6" ht="20.100000000000001" customHeight="1">
      <c r="A106" s="150"/>
      <c r="B106" s="150"/>
      <c r="C106" s="75" t="s">
        <v>248</v>
      </c>
      <c r="D106" s="76" t="s">
        <v>71</v>
      </c>
      <c r="E106" s="75" t="s">
        <v>249</v>
      </c>
      <c r="F106" s="77" t="s">
        <v>90</v>
      </c>
    </row>
    <row r="107" spans="1:6" ht="20.100000000000001" customHeight="1">
      <c r="A107" s="150"/>
      <c r="B107" s="150"/>
      <c r="C107" s="75" t="s">
        <v>250</v>
      </c>
      <c r="D107" s="76" t="s">
        <v>244</v>
      </c>
      <c r="E107" s="75" t="s">
        <v>251</v>
      </c>
      <c r="F107" s="77" t="s">
        <v>92</v>
      </c>
    </row>
    <row r="108" spans="1:6" ht="20.100000000000001" customHeight="1" thickBot="1">
      <c r="A108" s="150"/>
      <c r="B108" s="150"/>
      <c r="C108" s="78" t="s">
        <v>252</v>
      </c>
      <c r="D108" s="79" t="s">
        <v>149</v>
      </c>
      <c r="E108" s="80"/>
      <c r="F108" s="81"/>
    </row>
    <row r="109" spans="1:6" ht="20.100000000000001" customHeight="1">
      <c r="A109" s="150"/>
      <c r="B109" s="149">
        <v>5</v>
      </c>
      <c r="C109" s="72" t="s">
        <v>253</v>
      </c>
      <c r="D109" s="73" t="s">
        <v>74</v>
      </c>
      <c r="E109" s="72" t="s">
        <v>254</v>
      </c>
      <c r="F109" s="74" t="s">
        <v>58</v>
      </c>
    </row>
    <row r="110" spans="1:6" ht="20.100000000000001" customHeight="1">
      <c r="A110" s="150"/>
      <c r="B110" s="150"/>
      <c r="C110" s="75" t="s">
        <v>255</v>
      </c>
      <c r="D110" s="76" t="s">
        <v>256</v>
      </c>
      <c r="E110" s="75" t="s">
        <v>257</v>
      </c>
      <c r="F110" s="77" t="s">
        <v>258</v>
      </c>
    </row>
    <row r="111" spans="1:6" ht="20.100000000000001" customHeight="1">
      <c r="A111" s="150"/>
      <c r="B111" s="150"/>
      <c r="C111" s="75" t="s">
        <v>259</v>
      </c>
      <c r="D111" s="76" t="s">
        <v>102</v>
      </c>
      <c r="E111" s="75" t="s">
        <v>260</v>
      </c>
      <c r="F111" s="77" t="s">
        <v>176</v>
      </c>
    </row>
    <row r="112" spans="1:6" ht="20.100000000000001" customHeight="1">
      <c r="A112" s="150"/>
      <c r="B112" s="150"/>
      <c r="C112" s="75" t="s">
        <v>261</v>
      </c>
      <c r="D112" s="76" t="s">
        <v>74</v>
      </c>
      <c r="E112" s="75" t="s">
        <v>262</v>
      </c>
      <c r="F112" s="77" t="s">
        <v>149</v>
      </c>
    </row>
    <row r="113" spans="1:6" ht="20.100000000000001" customHeight="1">
      <c r="A113" s="150"/>
      <c r="B113" s="150"/>
      <c r="C113" s="75" t="s">
        <v>263</v>
      </c>
      <c r="D113" s="76" t="s">
        <v>264</v>
      </c>
      <c r="E113" s="75" t="s">
        <v>265</v>
      </c>
      <c r="F113" s="77" t="s">
        <v>58</v>
      </c>
    </row>
    <row r="114" spans="1:6" ht="20.100000000000001" customHeight="1">
      <c r="A114" s="150"/>
      <c r="B114" s="150"/>
      <c r="C114" s="75" t="s">
        <v>266</v>
      </c>
      <c r="D114" s="76" t="s">
        <v>74</v>
      </c>
      <c r="E114" s="75" t="s">
        <v>267</v>
      </c>
      <c r="F114" s="77" t="s">
        <v>149</v>
      </c>
    </row>
    <row r="115" spans="1:6" ht="20.100000000000001" customHeight="1">
      <c r="A115" s="150"/>
      <c r="B115" s="150"/>
      <c r="C115" s="75" t="s">
        <v>268</v>
      </c>
      <c r="D115" s="76" t="s">
        <v>264</v>
      </c>
      <c r="E115" s="75" t="s">
        <v>269</v>
      </c>
      <c r="F115" s="77" t="s">
        <v>58</v>
      </c>
    </row>
    <row r="116" spans="1:6" ht="20.100000000000001" customHeight="1">
      <c r="A116" s="150"/>
      <c r="B116" s="150"/>
      <c r="C116" s="75" t="s">
        <v>270</v>
      </c>
      <c r="D116" s="76" t="s">
        <v>74</v>
      </c>
      <c r="E116" s="75" t="s">
        <v>271</v>
      </c>
      <c r="F116" s="77" t="s">
        <v>272</v>
      </c>
    </row>
    <row r="117" spans="1:6" ht="20.100000000000001" customHeight="1">
      <c r="A117" s="150"/>
      <c r="B117" s="150"/>
      <c r="C117" s="75" t="s">
        <v>273</v>
      </c>
      <c r="D117" s="76" t="s">
        <v>104</v>
      </c>
      <c r="E117" s="75" t="s">
        <v>274</v>
      </c>
      <c r="F117" s="77" t="s">
        <v>58</v>
      </c>
    </row>
    <row r="118" spans="1:6" ht="20.100000000000001" customHeight="1">
      <c r="A118" s="150"/>
      <c r="B118" s="150"/>
      <c r="C118" s="75" t="s">
        <v>275</v>
      </c>
      <c r="D118" s="76" t="s">
        <v>6</v>
      </c>
      <c r="E118" s="75" t="s">
        <v>276</v>
      </c>
      <c r="F118" s="77" t="s">
        <v>10</v>
      </c>
    </row>
    <row r="119" spans="1:6" ht="20.100000000000001" customHeight="1">
      <c r="A119" s="150"/>
      <c r="B119" s="150"/>
      <c r="C119" s="75" t="s">
        <v>277</v>
      </c>
      <c r="D119" s="76" t="s">
        <v>256</v>
      </c>
      <c r="E119" s="75" t="s">
        <v>278</v>
      </c>
      <c r="F119" s="77" t="s">
        <v>149</v>
      </c>
    </row>
    <row r="120" spans="1:6" ht="20.100000000000001" customHeight="1">
      <c r="A120" s="150"/>
      <c r="B120" s="150"/>
      <c r="C120" s="75" t="s">
        <v>279</v>
      </c>
      <c r="D120" s="76" t="s">
        <v>74</v>
      </c>
      <c r="E120" s="75" t="s">
        <v>280</v>
      </c>
      <c r="F120" s="77" t="s">
        <v>281</v>
      </c>
    </row>
    <row r="121" spans="1:6" ht="20.100000000000001" customHeight="1">
      <c r="A121" s="150"/>
      <c r="B121" s="150"/>
      <c r="C121" s="75" t="s">
        <v>282</v>
      </c>
      <c r="D121" s="76" t="s">
        <v>264</v>
      </c>
      <c r="E121" s="75" t="s">
        <v>283</v>
      </c>
      <c r="F121" s="77" t="s">
        <v>149</v>
      </c>
    </row>
    <row r="122" spans="1:6" ht="20.100000000000001" customHeight="1" thickBot="1">
      <c r="A122" s="150"/>
      <c r="B122" s="150"/>
      <c r="C122" s="78" t="s">
        <v>284</v>
      </c>
      <c r="D122" s="79" t="s">
        <v>256</v>
      </c>
      <c r="E122" s="80"/>
      <c r="F122" s="81"/>
    </row>
    <row r="123" spans="1:6" ht="20.100000000000001" customHeight="1">
      <c r="A123" s="149" t="s">
        <v>285</v>
      </c>
      <c r="B123" s="149">
        <v>1</v>
      </c>
      <c r="C123" s="72" t="s">
        <v>286</v>
      </c>
      <c r="D123" s="73" t="s">
        <v>126</v>
      </c>
      <c r="E123" s="72" t="s">
        <v>287</v>
      </c>
      <c r="F123" s="74" t="s">
        <v>144</v>
      </c>
    </row>
    <row r="124" spans="1:6" ht="20.100000000000001" customHeight="1">
      <c r="A124" s="150"/>
      <c r="B124" s="150"/>
      <c r="C124" s="75" t="s">
        <v>288</v>
      </c>
      <c r="D124" s="76" t="s">
        <v>6</v>
      </c>
      <c r="E124" s="75" t="s">
        <v>289</v>
      </c>
      <c r="F124" s="77" t="s">
        <v>74</v>
      </c>
    </row>
    <row r="125" spans="1:6" ht="20.100000000000001" customHeight="1">
      <c r="A125" s="150"/>
      <c r="B125" s="150"/>
      <c r="C125" s="75" t="s">
        <v>290</v>
      </c>
      <c r="D125" s="76" t="s">
        <v>60</v>
      </c>
      <c r="E125" s="75" t="s">
        <v>291</v>
      </c>
      <c r="F125" s="77" t="s">
        <v>144</v>
      </c>
    </row>
    <row r="126" spans="1:6" ht="20.100000000000001" customHeight="1">
      <c r="A126" s="150"/>
      <c r="B126" s="150"/>
      <c r="C126" s="75" t="s">
        <v>292</v>
      </c>
      <c r="D126" s="76" t="s">
        <v>293</v>
      </c>
      <c r="E126" s="75" t="s">
        <v>294</v>
      </c>
      <c r="F126" s="77" t="s">
        <v>264</v>
      </c>
    </row>
    <row r="127" spans="1:6" ht="20.100000000000001" customHeight="1">
      <c r="A127" s="150"/>
      <c r="B127" s="150"/>
      <c r="C127" s="75" t="s">
        <v>295</v>
      </c>
      <c r="D127" s="76" t="s">
        <v>83</v>
      </c>
      <c r="E127" s="75" t="s">
        <v>296</v>
      </c>
      <c r="F127" s="77" t="s">
        <v>297</v>
      </c>
    </row>
    <row r="128" spans="1:6" ht="20.100000000000001" customHeight="1">
      <c r="A128" s="150"/>
      <c r="B128" s="150"/>
      <c r="C128" s="75" t="s">
        <v>298</v>
      </c>
      <c r="D128" s="76" t="s">
        <v>90</v>
      </c>
      <c r="E128" s="75" t="s">
        <v>299</v>
      </c>
      <c r="F128" s="77" t="s">
        <v>58</v>
      </c>
    </row>
    <row r="129" spans="1:6" ht="20.100000000000001" customHeight="1">
      <c r="A129" s="150"/>
      <c r="B129" s="150"/>
      <c r="C129" s="75" t="s">
        <v>300</v>
      </c>
      <c r="D129" s="76" t="s">
        <v>126</v>
      </c>
      <c r="E129" s="75" t="s">
        <v>301</v>
      </c>
      <c r="F129" s="77" t="s">
        <v>302</v>
      </c>
    </row>
    <row r="130" spans="1:6" ht="20.100000000000001" customHeight="1">
      <c r="A130" s="150"/>
      <c r="B130" s="150"/>
      <c r="C130" s="75" t="s">
        <v>303</v>
      </c>
      <c r="D130" s="76" t="s">
        <v>60</v>
      </c>
      <c r="E130" s="75" t="s">
        <v>304</v>
      </c>
      <c r="F130" s="77" t="s">
        <v>68</v>
      </c>
    </row>
    <row r="131" spans="1:6" ht="20.100000000000001" customHeight="1">
      <c r="A131" s="150"/>
      <c r="B131" s="150"/>
      <c r="C131" s="75" t="s">
        <v>305</v>
      </c>
      <c r="D131" s="76" t="s">
        <v>126</v>
      </c>
      <c r="E131" s="75" t="s">
        <v>306</v>
      </c>
      <c r="F131" s="77" t="s">
        <v>74</v>
      </c>
    </row>
    <row r="132" spans="1:6" ht="20.100000000000001" customHeight="1">
      <c r="A132" s="150"/>
      <c r="B132" s="150"/>
      <c r="C132" s="75" t="s">
        <v>307</v>
      </c>
      <c r="D132" s="76" t="s">
        <v>119</v>
      </c>
      <c r="E132" s="75" t="s">
        <v>308</v>
      </c>
      <c r="F132" s="77" t="s">
        <v>297</v>
      </c>
    </row>
    <row r="133" spans="1:6" ht="20.100000000000001" customHeight="1">
      <c r="A133" s="150"/>
      <c r="B133" s="150"/>
      <c r="C133" s="75" t="s">
        <v>309</v>
      </c>
      <c r="D133" s="76" t="s">
        <v>126</v>
      </c>
      <c r="E133" s="75" t="s">
        <v>310</v>
      </c>
      <c r="F133" s="77" t="s">
        <v>58</v>
      </c>
    </row>
    <row r="134" spans="1:6" ht="20.100000000000001" customHeight="1">
      <c r="A134" s="150"/>
      <c r="B134" s="150"/>
      <c r="C134" s="75" t="s">
        <v>311</v>
      </c>
      <c r="D134" s="76" t="s">
        <v>149</v>
      </c>
      <c r="E134" s="75" t="s">
        <v>312</v>
      </c>
      <c r="F134" s="77" t="s">
        <v>144</v>
      </c>
    </row>
    <row r="135" spans="1:6" ht="20.100000000000001" customHeight="1">
      <c r="A135" s="150"/>
      <c r="B135" s="150"/>
      <c r="C135" s="75" t="s">
        <v>313</v>
      </c>
      <c r="D135" s="76" t="s">
        <v>126</v>
      </c>
      <c r="E135" s="75" t="s">
        <v>314</v>
      </c>
      <c r="F135" s="77" t="s">
        <v>302</v>
      </c>
    </row>
    <row r="136" spans="1:6" ht="20.100000000000001" customHeight="1">
      <c r="A136" s="150"/>
      <c r="B136" s="150"/>
      <c r="C136" s="75" t="s">
        <v>315</v>
      </c>
      <c r="D136" s="76" t="s">
        <v>272</v>
      </c>
      <c r="E136" s="75" t="s">
        <v>316</v>
      </c>
      <c r="F136" s="77" t="s">
        <v>74</v>
      </c>
    </row>
    <row r="137" spans="1:6" ht="20.100000000000001" customHeight="1">
      <c r="A137" s="150"/>
      <c r="B137" s="150"/>
      <c r="C137" s="75" t="s">
        <v>317</v>
      </c>
      <c r="D137" s="76" t="s">
        <v>90</v>
      </c>
      <c r="E137" s="75" t="s">
        <v>318</v>
      </c>
      <c r="F137" s="77" t="s">
        <v>297</v>
      </c>
    </row>
    <row r="138" spans="1:6" ht="20.100000000000001" customHeight="1">
      <c r="A138" s="150"/>
      <c r="B138" s="150"/>
      <c r="C138" s="75" t="s">
        <v>319</v>
      </c>
      <c r="D138" s="76" t="s">
        <v>83</v>
      </c>
      <c r="E138" s="75" t="s">
        <v>320</v>
      </c>
      <c r="F138" s="77" t="s">
        <v>23</v>
      </c>
    </row>
    <row r="139" spans="1:6" ht="20.100000000000001" customHeight="1">
      <c r="A139" s="150"/>
      <c r="B139" s="150"/>
      <c r="C139" s="75" t="s">
        <v>321</v>
      </c>
      <c r="D139" s="76" t="s">
        <v>6</v>
      </c>
      <c r="E139" s="75" t="s">
        <v>322</v>
      </c>
      <c r="F139" s="77" t="s">
        <v>297</v>
      </c>
    </row>
    <row r="140" spans="1:6" ht="20.100000000000001" customHeight="1" thickBot="1">
      <c r="A140" s="150"/>
      <c r="B140" s="150"/>
      <c r="C140" s="78" t="s">
        <v>323</v>
      </c>
      <c r="D140" s="79" t="s">
        <v>90</v>
      </c>
      <c r="E140" s="80"/>
      <c r="F140" s="81"/>
    </row>
    <row r="141" spans="1:6" ht="20.100000000000001" customHeight="1">
      <c r="A141" s="150"/>
      <c r="B141" s="149">
        <v>2</v>
      </c>
      <c r="C141" s="72" t="s">
        <v>324</v>
      </c>
      <c r="D141" s="73" t="s">
        <v>71</v>
      </c>
      <c r="E141" s="72" t="s">
        <v>325</v>
      </c>
      <c r="F141" s="74" t="s">
        <v>297</v>
      </c>
    </row>
    <row r="142" spans="1:6" ht="20.100000000000001" customHeight="1">
      <c r="A142" s="150"/>
      <c r="B142" s="150"/>
      <c r="C142" s="75" t="s">
        <v>326</v>
      </c>
      <c r="D142" s="76" t="s">
        <v>2</v>
      </c>
      <c r="E142" s="75" t="s">
        <v>327</v>
      </c>
      <c r="F142" s="77" t="s">
        <v>193</v>
      </c>
    </row>
    <row r="143" spans="1:6" ht="20.100000000000001" customHeight="1">
      <c r="A143" s="150"/>
      <c r="B143" s="150"/>
      <c r="C143" s="75" t="s">
        <v>328</v>
      </c>
      <c r="D143" s="76" t="s">
        <v>102</v>
      </c>
      <c r="E143" s="75" t="s">
        <v>329</v>
      </c>
      <c r="F143" s="77" t="s">
        <v>8</v>
      </c>
    </row>
    <row r="144" spans="1:6" ht="20.100000000000001" customHeight="1">
      <c r="A144" s="150"/>
      <c r="B144" s="150"/>
      <c r="C144" s="75" t="s">
        <v>330</v>
      </c>
      <c r="D144" s="76" t="s">
        <v>71</v>
      </c>
      <c r="E144" s="75" t="s">
        <v>331</v>
      </c>
      <c r="F144" s="77" t="s">
        <v>36</v>
      </c>
    </row>
    <row r="145" spans="1:6" ht="20.100000000000001" customHeight="1">
      <c r="A145" s="150"/>
      <c r="B145" s="150"/>
      <c r="C145" s="75" t="s">
        <v>332</v>
      </c>
      <c r="D145" s="76" t="s">
        <v>333</v>
      </c>
      <c r="E145" s="75" t="s">
        <v>334</v>
      </c>
      <c r="F145" s="77" t="s">
        <v>256</v>
      </c>
    </row>
    <row r="146" spans="1:6" ht="20.100000000000001" customHeight="1">
      <c r="A146" s="150"/>
      <c r="B146" s="150"/>
      <c r="C146" s="75" t="s">
        <v>335</v>
      </c>
      <c r="D146" s="76" t="s">
        <v>30</v>
      </c>
      <c r="E146" s="75" t="s">
        <v>336</v>
      </c>
      <c r="F146" s="77" t="s">
        <v>193</v>
      </c>
    </row>
    <row r="147" spans="1:6" ht="20.100000000000001" customHeight="1">
      <c r="A147" s="150"/>
      <c r="B147" s="150"/>
      <c r="C147" s="75" t="s">
        <v>337</v>
      </c>
      <c r="D147" s="76" t="s">
        <v>92</v>
      </c>
      <c r="E147" s="75" t="s">
        <v>338</v>
      </c>
      <c r="F147" s="77" t="s">
        <v>62</v>
      </c>
    </row>
    <row r="148" spans="1:6" ht="20.100000000000001" customHeight="1">
      <c r="A148" s="150"/>
      <c r="B148" s="150"/>
      <c r="C148" s="75" t="s">
        <v>339</v>
      </c>
      <c r="D148" s="76" t="s">
        <v>71</v>
      </c>
      <c r="E148" s="75" t="s">
        <v>340</v>
      </c>
      <c r="F148" s="77" t="s">
        <v>176</v>
      </c>
    </row>
    <row r="149" spans="1:6" ht="20.100000000000001" customHeight="1">
      <c r="A149" s="150"/>
      <c r="B149" s="150"/>
      <c r="C149" s="75" t="s">
        <v>341</v>
      </c>
      <c r="D149" s="76" t="s">
        <v>104</v>
      </c>
      <c r="E149" s="75" t="s">
        <v>342</v>
      </c>
      <c r="F149" s="77" t="s">
        <v>193</v>
      </c>
    </row>
    <row r="150" spans="1:6" ht="20.100000000000001" customHeight="1">
      <c r="A150" s="150"/>
      <c r="B150" s="150"/>
      <c r="C150" s="75" t="s">
        <v>343</v>
      </c>
      <c r="D150" s="76" t="s">
        <v>333</v>
      </c>
      <c r="E150" s="75" t="s">
        <v>344</v>
      </c>
      <c r="F150" s="77" t="s">
        <v>62</v>
      </c>
    </row>
    <row r="151" spans="1:6" ht="20.100000000000001" customHeight="1">
      <c r="A151" s="150"/>
      <c r="B151" s="150"/>
      <c r="C151" s="75" t="s">
        <v>345</v>
      </c>
      <c r="D151" s="76" t="s">
        <v>32</v>
      </c>
      <c r="E151" s="75" t="s">
        <v>346</v>
      </c>
      <c r="F151" s="77" t="s">
        <v>193</v>
      </c>
    </row>
    <row r="152" spans="1:6" ht="20.100000000000001" customHeight="1">
      <c r="A152" s="150"/>
      <c r="B152" s="150"/>
      <c r="C152" s="75" t="s">
        <v>347</v>
      </c>
      <c r="D152" s="76" t="s">
        <v>333</v>
      </c>
      <c r="E152" s="75" t="s">
        <v>348</v>
      </c>
      <c r="F152" s="77" t="s">
        <v>297</v>
      </c>
    </row>
    <row r="153" spans="1:6" ht="20.100000000000001" customHeight="1">
      <c r="A153" s="150"/>
      <c r="B153" s="150"/>
      <c r="C153" s="75" t="s">
        <v>349</v>
      </c>
      <c r="D153" s="76" t="s">
        <v>50</v>
      </c>
      <c r="E153" s="75" t="s">
        <v>350</v>
      </c>
      <c r="F153" s="77" t="s">
        <v>62</v>
      </c>
    </row>
    <row r="154" spans="1:6" ht="20.100000000000001" customHeight="1">
      <c r="A154" s="150"/>
      <c r="B154" s="150"/>
      <c r="C154" s="75" t="s">
        <v>351</v>
      </c>
      <c r="D154" s="76" t="s">
        <v>32</v>
      </c>
      <c r="E154" s="75" t="s">
        <v>352</v>
      </c>
      <c r="F154" s="77" t="s">
        <v>197</v>
      </c>
    </row>
    <row r="155" spans="1:6" ht="20.100000000000001" customHeight="1">
      <c r="A155" s="150"/>
      <c r="B155" s="150"/>
      <c r="C155" s="75" t="s">
        <v>353</v>
      </c>
      <c r="D155" s="76" t="s">
        <v>30</v>
      </c>
      <c r="E155" s="75" t="s">
        <v>354</v>
      </c>
      <c r="F155" s="77" t="s">
        <v>256</v>
      </c>
    </row>
    <row r="156" spans="1:6" ht="20.100000000000001" customHeight="1">
      <c r="A156" s="150"/>
      <c r="B156" s="150"/>
      <c r="C156" s="75" t="s">
        <v>355</v>
      </c>
      <c r="D156" s="76" t="s">
        <v>2</v>
      </c>
      <c r="E156" s="75" t="s">
        <v>356</v>
      </c>
      <c r="F156" s="77" t="s">
        <v>176</v>
      </c>
    </row>
    <row r="157" spans="1:6" ht="20.100000000000001" customHeight="1">
      <c r="A157" s="150"/>
      <c r="B157" s="150"/>
      <c r="C157" s="75" t="s">
        <v>357</v>
      </c>
      <c r="D157" s="76" t="s">
        <v>71</v>
      </c>
      <c r="E157" s="75" t="s">
        <v>358</v>
      </c>
      <c r="F157" s="77" t="s">
        <v>297</v>
      </c>
    </row>
    <row r="158" spans="1:6" ht="20.100000000000001" customHeight="1" thickBot="1">
      <c r="A158" s="150"/>
      <c r="B158" s="150"/>
      <c r="C158" s="78" t="s">
        <v>359</v>
      </c>
      <c r="D158" s="79" t="s">
        <v>2</v>
      </c>
      <c r="E158" s="80"/>
      <c r="F158" s="81"/>
    </row>
    <row r="159" spans="1:6" ht="20.100000000000001" customHeight="1">
      <c r="A159" s="149" t="s">
        <v>360</v>
      </c>
      <c r="B159" s="149">
        <v>1</v>
      </c>
      <c r="C159" s="72" t="s">
        <v>361</v>
      </c>
      <c r="D159" s="73" t="s">
        <v>74</v>
      </c>
      <c r="E159" s="72" t="s">
        <v>362</v>
      </c>
      <c r="F159" s="74" t="s">
        <v>363</v>
      </c>
    </row>
    <row r="160" spans="1:6" ht="20.100000000000001" customHeight="1">
      <c r="A160" s="150"/>
      <c r="B160" s="150"/>
      <c r="C160" s="75" t="s">
        <v>364</v>
      </c>
      <c r="D160" s="76" t="s">
        <v>193</v>
      </c>
      <c r="E160" s="75" t="s">
        <v>365</v>
      </c>
      <c r="F160" s="77" t="s">
        <v>197</v>
      </c>
    </row>
    <row r="161" spans="1:6" ht="20.100000000000001" customHeight="1">
      <c r="A161" s="150"/>
      <c r="B161" s="150"/>
      <c r="C161" s="75" t="s">
        <v>366</v>
      </c>
      <c r="D161" s="76" t="s">
        <v>176</v>
      </c>
      <c r="E161" s="75" t="s">
        <v>367</v>
      </c>
      <c r="F161" s="77" t="s">
        <v>256</v>
      </c>
    </row>
    <row r="162" spans="1:6" ht="20.100000000000001" customHeight="1">
      <c r="A162" s="150"/>
      <c r="B162" s="150"/>
      <c r="C162" s="75" t="s">
        <v>368</v>
      </c>
      <c r="D162" s="76" t="s">
        <v>47</v>
      </c>
      <c r="E162" s="75" t="s">
        <v>369</v>
      </c>
      <c r="F162" s="77" t="s">
        <v>71</v>
      </c>
    </row>
    <row r="163" spans="1:6" ht="20.100000000000001" customHeight="1">
      <c r="A163" s="150"/>
      <c r="B163" s="150"/>
      <c r="C163" s="75" t="s">
        <v>370</v>
      </c>
      <c r="D163" s="76" t="s">
        <v>74</v>
      </c>
      <c r="E163" s="75" t="s">
        <v>371</v>
      </c>
      <c r="F163" s="77" t="s">
        <v>32</v>
      </c>
    </row>
    <row r="164" spans="1:6" ht="20.100000000000001" customHeight="1">
      <c r="A164" s="150"/>
      <c r="B164" s="150"/>
      <c r="C164" s="75" t="s">
        <v>372</v>
      </c>
      <c r="D164" s="76" t="s">
        <v>40</v>
      </c>
      <c r="E164" s="75" t="s">
        <v>373</v>
      </c>
      <c r="F164" s="77" t="s">
        <v>2</v>
      </c>
    </row>
    <row r="165" spans="1:6" ht="20.100000000000001" customHeight="1">
      <c r="A165" s="150"/>
      <c r="B165" s="150"/>
      <c r="C165" s="75" t="s">
        <v>374</v>
      </c>
      <c r="D165" s="76" t="s">
        <v>10</v>
      </c>
      <c r="E165" s="75" t="s">
        <v>375</v>
      </c>
      <c r="F165" s="77" t="s">
        <v>42</v>
      </c>
    </row>
    <row r="166" spans="1:6" ht="20.100000000000001" customHeight="1">
      <c r="A166" s="150"/>
      <c r="B166" s="150"/>
      <c r="C166" s="75" t="s">
        <v>376</v>
      </c>
      <c r="D166" s="76" t="s">
        <v>176</v>
      </c>
      <c r="E166" s="75" t="s">
        <v>377</v>
      </c>
      <c r="F166" s="77" t="s">
        <v>197</v>
      </c>
    </row>
    <row r="167" spans="1:6" ht="20.100000000000001" customHeight="1">
      <c r="A167" s="150"/>
      <c r="B167" s="150"/>
      <c r="C167" s="75" t="s">
        <v>378</v>
      </c>
      <c r="D167" s="76" t="s">
        <v>58</v>
      </c>
      <c r="E167" s="75" t="s">
        <v>379</v>
      </c>
      <c r="F167" s="77" t="s">
        <v>50</v>
      </c>
    </row>
    <row r="168" spans="1:6" ht="20.100000000000001" customHeight="1">
      <c r="A168" s="150"/>
      <c r="B168" s="150"/>
      <c r="C168" s="75" t="s">
        <v>380</v>
      </c>
      <c r="D168" s="76" t="s">
        <v>74</v>
      </c>
      <c r="E168" s="75" t="s">
        <v>381</v>
      </c>
      <c r="F168" s="77" t="s">
        <v>42</v>
      </c>
    </row>
    <row r="169" spans="1:6" ht="20.100000000000001" customHeight="1">
      <c r="A169" s="150"/>
      <c r="B169" s="150"/>
      <c r="C169" s="75" t="s">
        <v>382</v>
      </c>
      <c r="D169" s="76" t="s">
        <v>193</v>
      </c>
      <c r="E169" s="75" t="s">
        <v>383</v>
      </c>
      <c r="F169" s="77" t="s">
        <v>50</v>
      </c>
    </row>
    <row r="170" spans="1:6" ht="20.100000000000001" customHeight="1">
      <c r="A170" s="150"/>
      <c r="B170" s="150"/>
      <c r="C170" s="75" t="s">
        <v>384</v>
      </c>
      <c r="D170" s="76" t="s">
        <v>176</v>
      </c>
      <c r="E170" s="75" t="s">
        <v>385</v>
      </c>
      <c r="F170" s="77" t="s">
        <v>197</v>
      </c>
    </row>
    <row r="171" spans="1:6" ht="20.100000000000001" customHeight="1">
      <c r="A171" s="150"/>
      <c r="B171" s="150"/>
      <c r="C171" s="75" t="s">
        <v>386</v>
      </c>
      <c r="D171" s="76" t="s">
        <v>23</v>
      </c>
      <c r="E171" s="75" t="s">
        <v>387</v>
      </c>
      <c r="F171" s="77" t="s">
        <v>388</v>
      </c>
    </row>
    <row r="172" spans="1:6" ht="20.100000000000001" customHeight="1">
      <c r="A172" s="150"/>
      <c r="B172" s="150"/>
      <c r="C172" s="75" t="s">
        <v>389</v>
      </c>
      <c r="D172" s="76" t="s">
        <v>297</v>
      </c>
      <c r="E172" s="75" t="s">
        <v>390</v>
      </c>
      <c r="F172" s="77" t="s">
        <v>71</v>
      </c>
    </row>
    <row r="173" spans="1:6" ht="20.100000000000001" customHeight="1">
      <c r="A173" s="150"/>
      <c r="B173" s="150"/>
      <c r="C173" s="75" t="s">
        <v>391</v>
      </c>
      <c r="D173" s="76" t="s">
        <v>23</v>
      </c>
      <c r="E173" s="75" t="s">
        <v>392</v>
      </c>
      <c r="F173" s="77" t="s">
        <v>2</v>
      </c>
    </row>
    <row r="174" spans="1:6" ht="20.100000000000001" customHeight="1">
      <c r="A174" s="150"/>
      <c r="B174" s="150"/>
      <c r="C174" s="75" t="s">
        <v>393</v>
      </c>
      <c r="D174" s="76" t="s">
        <v>74</v>
      </c>
      <c r="E174" s="75" t="s">
        <v>394</v>
      </c>
      <c r="F174" s="77" t="s">
        <v>197</v>
      </c>
    </row>
    <row r="175" spans="1:6" ht="20.100000000000001" customHeight="1">
      <c r="A175" s="150"/>
      <c r="B175" s="150"/>
      <c r="C175" s="75" t="s">
        <v>395</v>
      </c>
      <c r="D175" s="76" t="s">
        <v>12</v>
      </c>
      <c r="E175" s="75" t="s">
        <v>396</v>
      </c>
      <c r="F175" s="77" t="s">
        <v>71</v>
      </c>
    </row>
    <row r="176" spans="1:6" ht="20.100000000000001" customHeight="1">
      <c r="A176" s="150"/>
      <c r="B176" s="150"/>
      <c r="C176" s="75" t="s">
        <v>397</v>
      </c>
      <c r="D176" s="76" t="s">
        <v>176</v>
      </c>
      <c r="E176" s="75" t="s">
        <v>398</v>
      </c>
      <c r="F176" s="77" t="s">
        <v>197</v>
      </c>
    </row>
    <row r="177" spans="1:6" ht="20.100000000000001" customHeight="1">
      <c r="A177" s="150"/>
      <c r="B177" s="150"/>
      <c r="C177" s="75" t="s">
        <v>399</v>
      </c>
      <c r="D177" s="76" t="s">
        <v>30</v>
      </c>
      <c r="E177" s="75" t="s">
        <v>400</v>
      </c>
      <c r="F177" s="77" t="s">
        <v>62</v>
      </c>
    </row>
    <row r="178" spans="1:6" ht="20.100000000000001" customHeight="1" thickBot="1">
      <c r="A178" s="150"/>
      <c r="B178" s="150"/>
      <c r="C178" s="78" t="s">
        <v>401</v>
      </c>
      <c r="D178" s="79" t="s">
        <v>176</v>
      </c>
      <c r="E178" s="80"/>
      <c r="F178" s="81"/>
    </row>
    <row r="179" spans="1:6" ht="20.100000000000001" customHeight="1">
      <c r="A179" s="149" t="s">
        <v>402</v>
      </c>
      <c r="B179" s="149">
        <v>1</v>
      </c>
      <c r="C179" s="72" t="s">
        <v>403</v>
      </c>
      <c r="D179" s="73" t="s">
        <v>30</v>
      </c>
      <c r="E179" s="72" t="s">
        <v>404</v>
      </c>
      <c r="F179" s="74" t="s">
        <v>34</v>
      </c>
    </row>
    <row r="180" spans="1:6" ht="20.100000000000001" customHeight="1">
      <c r="A180" s="150"/>
      <c r="B180" s="150"/>
      <c r="C180" s="75" t="s">
        <v>405</v>
      </c>
      <c r="D180" s="76" t="s">
        <v>193</v>
      </c>
      <c r="E180" s="75" t="s">
        <v>406</v>
      </c>
      <c r="F180" s="77" t="s">
        <v>149</v>
      </c>
    </row>
    <row r="181" spans="1:6" ht="20.100000000000001" customHeight="1">
      <c r="A181" s="150"/>
      <c r="B181" s="150"/>
      <c r="C181" s="75" t="s">
        <v>407</v>
      </c>
      <c r="D181" s="76" t="s">
        <v>297</v>
      </c>
      <c r="E181" s="75" t="s">
        <v>408</v>
      </c>
      <c r="F181" s="77" t="s">
        <v>34</v>
      </c>
    </row>
    <row r="182" spans="1:6" ht="20.100000000000001" customHeight="1" thickBot="1">
      <c r="A182" s="151"/>
      <c r="B182" s="151"/>
      <c r="C182" s="83" t="s">
        <v>409</v>
      </c>
      <c r="D182" s="84" t="s">
        <v>193</v>
      </c>
      <c r="E182" s="85"/>
      <c r="F182" s="86"/>
    </row>
    <row r="183" spans="1:6">
      <c r="A183" s="65"/>
      <c r="B183" s="87"/>
      <c r="C183" s="88"/>
      <c r="D183" s="88"/>
      <c r="E183" s="88"/>
      <c r="F183" s="88"/>
    </row>
    <row r="184" spans="1:6">
      <c r="A184" s="65"/>
      <c r="B184" s="87"/>
      <c r="C184" s="88"/>
      <c r="D184" s="88"/>
      <c r="E184" s="88"/>
      <c r="F184" s="88"/>
    </row>
    <row r="185" spans="1:6">
      <c r="A185" s="65"/>
      <c r="B185" s="87"/>
      <c r="C185" s="88"/>
      <c r="D185" s="88"/>
      <c r="E185" s="88"/>
      <c r="F185" s="88"/>
    </row>
    <row r="186" spans="1:6">
      <c r="A186" s="65"/>
      <c r="B186" s="87"/>
      <c r="C186" s="88"/>
      <c r="D186" s="88"/>
      <c r="E186" s="88"/>
      <c r="F186" s="88"/>
    </row>
    <row r="187" spans="1:6">
      <c r="A187" s="65"/>
      <c r="B187" s="87"/>
      <c r="C187" s="88"/>
      <c r="D187" s="88"/>
      <c r="E187" s="88"/>
      <c r="F187" s="88"/>
    </row>
    <row r="188" spans="1:6">
      <c r="A188" s="65"/>
      <c r="B188" s="87"/>
      <c r="C188" s="88"/>
      <c r="D188" s="88"/>
      <c r="E188" s="88"/>
      <c r="F188" s="88"/>
    </row>
    <row r="189" spans="1:6">
      <c r="A189" s="65"/>
      <c r="B189" s="87"/>
      <c r="C189" s="88"/>
      <c r="D189" s="88"/>
      <c r="E189" s="88"/>
      <c r="F189" s="88"/>
    </row>
    <row r="190" spans="1:6">
      <c r="A190" s="65"/>
      <c r="B190" s="87"/>
      <c r="C190" s="88"/>
      <c r="D190" s="88"/>
      <c r="E190" s="88"/>
      <c r="F190" s="88"/>
    </row>
    <row r="191" spans="1:6">
      <c r="A191" s="65"/>
      <c r="B191" s="87"/>
      <c r="C191" s="88"/>
      <c r="D191" s="88"/>
      <c r="E191" s="88"/>
      <c r="F191" s="88"/>
    </row>
    <row r="192" spans="1:6">
      <c r="A192" s="65"/>
      <c r="B192" s="87"/>
      <c r="C192" s="88"/>
      <c r="D192" s="88"/>
      <c r="E192" s="88"/>
      <c r="F192" s="88"/>
    </row>
    <row r="193" spans="1:6">
      <c r="A193" s="65"/>
      <c r="B193" s="87"/>
      <c r="C193" s="88"/>
      <c r="D193" s="88"/>
      <c r="E193" s="88"/>
      <c r="F193" s="88"/>
    </row>
    <row r="194" spans="1:6">
      <c r="A194" s="65"/>
      <c r="B194" s="87"/>
      <c r="C194" s="88"/>
      <c r="D194" s="88"/>
      <c r="E194" s="88"/>
      <c r="F194" s="88"/>
    </row>
    <row r="195" spans="1:6">
      <c r="A195" s="65"/>
      <c r="B195" s="87"/>
      <c r="C195" s="88"/>
      <c r="D195" s="88"/>
      <c r="E195" s="88"/>
      <c r="F195" s="88"/>
    </row>
    <row r="196" spans="1:6">
      <c r="A196" s="65"/>
      <c r="B196" s="87"/>
      <c r="C196" s="88"/>
      <c r="D196" s="88"/>
      <c r="E196" s="88"/>
      <c r="F196" s="88"/>
    </row>
    <row r="197" spans="1:6">
      <c r="A197" s="65"/>
      <c r="B197" s="87"/>
      <c r="C197" s="88"/>
      <c r="D197" s="88"/>
      <c r="E197" s="88"/>
      <c r="F197" s="88"/>
    </row>
    <row r="198" spans="1:6">
      <c r="A198" s="65"/>
      <c r="B198" s="87"/>
      <c r="C198" s="88"/>
      <c r="D198" s="88"/>
      <c r="E198" s="88"/>
      <c r="F198" s="88"/>
    </row>
    <row r="199" spans="1:6">
      <c r="A199" s="65"/>
      <c r="B199" s="87"/>
      <c r="C199" s="88"/>
      <c r="D199" s="88"/>
      <c r="E199" s="88"/>
      <c r="F199" s="88"/>
    </row>
    <row r="200" spans="1:6">
      <c r="A200" s="65"/>
      <c r="B200" s="87"/>
      <c r="C200" s="88"/>
      <c r="D200" s="88"/>
      <c r="E200" s="88"/>
      <c r="F200" s="88"/>
    </row>
    <row r="201" spans="1:6">
      <c r="A201" s="65"/>
      <c r="B201" s="87"/>
      <c r="C201" s="88"/>
      <c r="D201" s="88"/>
      <c r="E201" s="88"/>
      <c r="F201" s="88"/>
    </row>
    <row r="202" spans="1:6">
      <c r="A202" s="65"/>
      <c r="B202" s="87"/>
      <c r="C202" s="88"/>
      <c r="D202" s="88"/>
      <c r="E202" s="88"/>
      <c r="F202" s="88"/>
    </row>
    <row r="203" spans="1:6">
      <c r="A203" s="65"/>
      <c r="B203" s="87"/>
      <c r="C203" s="88"/>
      <c r="D203" s="88"/>
      <c r="E203" s="88"/>
      <c r="F203" s="88"/>
    </row>
    <row r="204" spans="1:6">
      <c r="A204" s="65"/>
      <c r="B204" s="87"/>
      <c r="C204" s="88"/>
      <c r="D204" s="88"/>
      <c r="E204" s="88"/>
      <c r="F204" s="88"/>
    </row>
    <row r="205" spans="1:6">
      <c r="A205" s="65"/>
      <c r="B205" s="87"/>
      <c r="C205" s="88"/>
      <c r="D205" s="88"/>
      <c r="E205" s="88"/>
      <c r="F205" s="88"/>
    </row>
    <row r="206" spans="1:6">
      <c r="A206" s="65"/>
      <c r="B206" s="87"/>
      <c r="C206" s="88"/>
      <c r="D206" s="88"/>
      <c r="E206" s="88"/>
      <c r="F206" s="88"/>
    </row>
    <row r="207" spans="1:6">
      <c r="A207" s="65"/>
      <c r="B207" s="87"/>
      <c r="C207" s="88"/>
      <c r="D207" s="88"/>
      <c r="E207" s="88"/>
      <c r="F207" s="88"/>
    </row>
    <row r="208" spans="1:6">
      <c r="A208" s="65"/>
      <c r="B208" s="87"/>
      <c r="C208" s="88"/>
      <c r="D208" s="88"/>
      <c r="E208" s="88"/>
      <c r="F208" s="88"/>
    </row>
    <row r="209" spans="1:6">
      <c r="A209" s="65"/>
      <c r="B209" s="87"/>
      <c r="C209" s="88"/>
      <c r="D209" s="88"/>
      <c r="E209" s="88"/>
      <c r="F209" s="88"/>
    </row>
    <row r="210" spans="1:6">
      <c r="A210" s="65"/>
      <c r="B210" s="87"/>
      <c r="C210" s="88"/>
      <c r="D210" s="88"/>
      <c r="E210" s="88"/>
      <c r="F210" s="88"/>
    </row>
  </sheetData>
  <mergeCells count="19">
    <mergeCell ref="B2:B11"/>
    <mergeCell ref="B12:B20"/>
    <mergeCell ref="B21:B32"/>
    <mergeCell ref="B33:B44"/>
    <mergeCell ref="B123:B140"/>
    <mergeCell ref="A179:A182"/>
    <mergeCell ref="A159:A178"/>
    <mergeCell ref="A123:A158"/>
    <mergeCell ref="A48:A122"/>
    <mergeCell ref="A2:A47"/>
    <mergeCell ref="B141:B158"/>
    <mergeCell ref="B159:B178"/>
    <mergeCell ref="B179:B182"/>
    <mergeCell ref="B45:B47"/>
    <mergeCell ref="B48:B64"/>
    <mergeCell ref="B65:B80"/>
    <mergeCell ref="B81:B94"/>
    <mergeCell ref="B95:B108"/>
    <mergeCell ref="B109:B122"/>
  </mergeCells>
  <phoneticPr fontId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4"/>
  <sheetViews>
    <sheetView workbookViewId="0">
      <pane xSplit="4" ySplit="1" topLeftCell="E2" activePane="bottomRight" state="frozen"/>
      <selection pane="topRight" activeCell="I1" sqref="I1"/>
      <selection pane="bottomLeft" activeCell="A2" sqref="A2"/>
      <selection pane="bottomRight" activeCell="G55" sqref="G55"/>
    </sheetView>
  </sheetViews>
  <sheetFormatPr defaultRowHeight="14.25"/>
  <cols>
    <col min="1" max="1" width="31.5703125" style="106" bestFit="1" customWidth="1"/>
    <col min="2" max="2" width="22.28515625" style="1" bestFit="1" customWidth="1"/>
    <col min="3" max="3" width="11" style="1" bestFit="1" customWidth="1"/>
    <col min="4" max="4" width="8.5703125" style="1" bestFit="1" customWidth="1"/>
    <col min="5" max="256" width="9.140625" style="1"/>
    <col min="257" max="257" width="31.5703125" style="1" bestFit="1" customWidth="1"/>
    <col min="258" max="258" width="22.28515625" style="1" bestFit="1" customWidth="1"/>
    <col min="259" max="259" width="11" style="1" bestFit="1" customWidth="1"/>
    <col min="260" max="260" width="8.5703125" style="1" bestFit="1" customWidth="1"/>
    <col min="261" max="512" width="9.140625" style="1"/>
    <col min="513" max="513" width="31.5703125" style="1" bestFit="1" customWidth="1"/>
    <col min="514" max="514" width="22.28515625" style="1" bestFit="1" customWidth="1"/>
    <col min="515" max="515" width="11" style="1" bestFit="1" customWidth="1"/>
    <col min="516" max="516" width="8.5703125" style="1" bestFit="1" customWidth="1"/>
    <col min="517" max="768" width="9.140625" style="1"/>
    <col min="769" max="769" width="31.5703125" style="1" bestFit="1" customWidth="1"/>
    <col min="770" max="770" width="22.28515625" style="1" bestFit="1" customWidth="1"/>
    <col min="771" max="771" width="11" style="1" bestFit="1" customWidth="1"/>
    <col min="772" max="772" width="8.5703125" style="1" bestFit="1" customWidth="1"/>
    <col min="773" max="1024" width="9.140625" style="1"/>
    <col min="1025" max="1025" width="31.5703125" style="1" bestFit="1" customWidth="1"/>
    <col min="1026" max="1026" width="22.28515625" style="1" bestFit="1" customWidth="1"/>
    <col min="1027" max="1027" width="11" style="1" bestFit="1" customWidth="1"/>
    <col min="1028" max="1028" width="8.5703125" style="1" bestFit="1" customWidth="1"/>
    <col min="1029" max="1280" width="9.140625" style="1"/>
    <col min="1281" max="1281" width="31.5703125" style="1" bestFit="1" customWidth="1"/>
    <col min="1282" max="1282" width="22.28515625" style="1" bestFit="1" customWidth="1"/>
    <col min="1283" max="1283" width="11" style="1" bestFit="1" customWidth="1"/>
    <col min="1284" max="1284" width="8.5703125" style="1" bestFit="1" customWidth="1"/>
    <col min="1285" max="1536" width="9.140625" style="1"/>
    <col min="1537" max="1537" width="31.5703125" style="1" bestFit="1" customWidth="1"/>
    <col min="1538" max="1538" width="22.28515625" style="1" bestFit="1" customWidth="1"/>
    <col min="1539" max="1539" width="11" style="1" bestFit="1" customWidth="1"/>
    <col min="1540" max="1540" width="8.5703125" style="1" bestFit="1" customWidth="1"/>
    <col min="1541" max="1792" width="9.140625" style="1"/>
    <col min="1793" max="1793" width="31.5703125" style="1" bestFit="1" customWidth="1"/>
    <col min="1794" max="1794" width="22.28515625" style="1" bestFit="1" customWidth="1"/>
    <col min="1795" max="1795" width="11" style="1" bestFit="1" customWidth="1"/>
    <col min="1796" max="1796" width="8.5703125" style="1" bestFit="1" customWidth="1"/>
    <col min="1797" max="2048" width="9.140625" style="1"/>
    <col min="2049" max="2049" width="31.5703125" style="1" bestFit="1" customWidth="1"/>
    <col min="2050" max="2050" width="22.28515625" style="1" bestFit="1" customWidth="1"/>
    <col min="2051" max="2051" width="11" style="1" bestFit="1" customWidth="1"/>
    <col min="2052" max="2052" width="8.5703125" style="1" bestFit="1" customWidth="1"/>
    <col min="2053" max="2304" width="9.140625" style="1"/>
    <col min="2305" max="2305" width="31.5703125" style="1" bestFit="1" customWidth="1"/>
    <col min="2306" max="2306" width="22.28515625" style="1" bestFit="1" customWidth="1"/>
    <col min="2307" max="2307" width="11" style="1" bestFit="1" customWidth="1"/>
    <col min="2308" max="2308" width="8.5703125" style="1" bestFit="1" customWidth="1"/>
    <col min="2309" max="2560" width="9.140625" style="1"/>
    <col min="2561" max="2561" width="31.5703125" style="1" bestFit="1" customWidth="1"/>
    <col min="2562" max="2562" width="22.28515625" style="1" bestFit="1" customWidth="1"/>
    <col min="2563" max="2563" width="11" style="1" bestFit="1" customWidth="1"/>
    <col min="2564" max="2564" width="8.5703125" style="1" bestFit="1" customWidth="1"/>
    <col min="2565" max="2816" width="9.140625" style="1"/>
    <col min="2817" max="2817" width="31.5703125" style="1" bestFit="1" customWidth="1"/>
    <col min="2818" max="2818" width="22.28515625" style="1" bestFit="1" customWidth="1"/>
    <col min="2819" max="2819" width="11" style="1" bestFit="1" customWidth="1"/>
    <col min="2820" max="2820" width="8.5703125" style="1" bestFit="1" customWidth="1"/>
    <col min="2821" max="3072" width="9.140625" style="1"/>
    <col min="3073" max="3073" width="31.5703125" style="1" bestFit="1" customWidth="1"/>
    <col min="3074" max="3074" width="22.28515625" style="1" bestFit="1" customWidth="1"/>
    <col min="3075" max="3075" width="11" style="1" bestFit="1" customWidth="1"/>
    <col min="3076" max="3076" width="8.5703125" style="1" bestFit="1" customWidth="1"/>
    <col min="3077" max="3328" width="9.140625" style="1"/>
    <col min="3329" max="3329" width="31.5703125" style="1" bestFit="1" customWidth="1"/>
    <col min="3330" max="3330" width="22.28515625" style="1" bestFit="1" customWidth="1"/>
    <col min="3331" max="3331" width="11" style="1" bestFit="1" customWidth="1"/>
    <col min="3332" max="3332" width="8.5703125" style="1" bestFit="1" customWidth="1"/>
    <col min="3333" max="3584" width="9.140625" style="1"/>
    <col min="3585" max="3585" width="31.5703125" style="1" bestFit="1" customWidth="1"/>
    <col min="3586" max="3586" width="22.28515625" style="1" bestFit="1" customWidth="1"/>
    <col min="3587" max="3587" width="11" style="1" bestFit="1" customWidth="1"/>
    <col min="3588" max="3588" width="8.5703125" style="1" bestFit="1" customWidth="1"/>
    <col min="3589" max="3840" width="9.140625" style="1"/>
    <col min="3841" max="3841" width="31.5703125" style="1" bestFit="1" customWidth="1"/>
    <col min="3842" max="3842" width="22.28515625" style="1" bestFit="1" customWidth="1"/>
    <col min="3843" max="3843" width="11" style="1" bestFit="1" customWidth="1"/>
    <col min="3844" max="3844" width="8.5703125" style="1" bestFit="1" customWidth="1"/>
    <col min="3845" max="4096" width="9.140625" style="1"/>
    <col min="4097" max="4097" width="31.5703125" style="1" bestFit="1" customWidth="1"/>
    <col min="4098" max="4098" width="22.28515625" style="1" bestFit="1" customWidth="1"/>
    <col min="4099" max="4099" width="11" style="1" bestFit="1" customWidth="1"/>
    <col min="4100" max="4100" width="8.5703125" style="1" bestFit="1" customWidth="1"/>
    <col min="4101" max="4352" width="9.140625" style="1"/>
    <col min="4353" max="4353" width="31.5703125" style="1" bestFit="1" customWidth="1"/>
    <col min="4354" max="4354" width="22.28515625" style="1" bestFit="1" customWidth="1"/>
    <col min="4355" max="4355" width="11" style="1" bestFit="1" customWidth="1"/>
    <col min="4356" max="4356" width="8.5703125" style="1" bestFit="1" customWidth="1"/>
    <col min="4357" max="4608" width="9.140625" style="1"/>
    <col min="4609" max="4609" width="31.5703125" style="1" bestFit="1" customWidth="1"/>
    <col min="4610" max="4610" width="22.28515625" style="1" bestFit="1" customWidth="1"/>
    <col min="4611" max="4611" width="11" style="1" bestFit="1" customWidth="1"/>
    <col min="4612" max="4612" width="8.5703125" style="1" bestFit="1" customWidth="1"/>
    <col min="4613" max="4864" width="9.140625" style="1"/>
    <col min="4865" max="4865" width="31.5703125" style="1" bestFit="1" customWidth="1"/>
    <col min="4866" max="4866" width="22.28515625" style="1" bestFit="1" customWidth="1"/>
    <col min="4867" max="4867" width="11" style="1" bestFit="1" customWidth="1"/>
    <col min="4868" max="4868" width="8.5703125" style="1" bestFit="1" customWidth="1"/>
    <col min="4869" max="5120" width="9.140625" style="1"/>
    <col min="5121" max="5121" width="31.5703125" style="1" bestFit="1" customWidth="1"/>
    <col min="5122" max="5122" width="22.28515625" style="1" bestFit="1" customWidth="1"/>
    <col min="5123" max="5123" width="11" style="1" bestFit="1" customWidth="1"/>
    <col min="5124" max="5124" width="8.5703125" style="1" bestFit="1" customWidth="1"/>
    <col min="5125" max="5376" width="9.140625" style="1"/>
    <col min="5377" max="5377" width="31.5703125" style="1" bestFit="1" customWidth="1"/>
    <col min="5378" max="5378" width="22.28515625" style="1" bestFit="1" customWidth="1"/>
    <col min="5379" max="5379" width="11" style="1" bestFit="1" customWidth="1"/>
    <col min="5380" max="5380" width="8.5703125" style="1" bestFit="1" customWidth="1"/>
    <col min="5381" max="5632" width="9.140625" style="1"/>
    <col min="5633" max="5633" width="31.5703125" style="1" bestFit="1" customWidth="1"/>
    <col min="5634" max="5634" width="22.28515625" style="1" bestFit="1" customWidth="1"/>
    <col min="5635" max="5635" width="11" style="1" bestFit="1" customWidth="1"/>
    <col min="5636" max="5636" width="8.5703125" style="1" bestFit="1" customWidth="1"/>
    <col min="5637" max="5888" width="9.140625" style="1"/>
    <col min="5889" max="5889" width="31.5703125" style="1" bestFit="1" customWidth="1"/>
    <col min="5890" max="5890" width="22.28515625" style="1" bestFit="1" customWidth="1"/>
    <col min="5891" max="5891" width="11" style="1" bestFit="1" customWidth="1"/>
    <col min="5892" max="5892" width="8.5703125" style="1" bestFit="1" customWidth="1"/>
    <col min="5893" max="6144" width="9.140625" style="1"/>
    <col min="6145" max="6145" width="31.5703125" style="1" bestFit="1" customWidth="1"/>
    <col min="6146" max="6146" width="22.28515625" style="1" bestFit="1" customWidth="1"/>
    <col min="6147" max="6147" width="11" style="1" bestFit="1" customWidth="1"/>
    <col min="6148" max="6148" width="8.5703125" style="1" bestFit="1" customWidth="1"/>
    <col min="6149" max="6400" width="9.140625" style="1"/>
    <col min="6401" max="6401" width="31.5703125" style="1" bestFit="1" customWidth="1"/>
    <col min="6402" max="6402" width="22.28515625" style="1" bestFit="1" customWidth="1"/>
    <col min="6403" max="6403" width="11" style="1" bestFit="1" customWidth="1"/>
    <col min="6404" max="6404" width="8.5703125" style="1" bestFit="1" customWidth="1"/>
    <col min="6405" max="6656" width="9.140625" style="1"/>
    <col min="6657" max="6657" width="31.5703125" style="1" bestFit="1" customWidth="1"/>
    <col min="6658" max="6658" width="22.28515625" style="1" bestFit="1" customWidth="1"/>
    <col min="6659" max="6659" width="11" style="1" bestFit="1" customWidth="1"/>
    <col min="6660" max="6660" width="8.5703125" style="1" bestFit="1" customWidth="1"/>
    <col min="6661" max="6912" width="9.140625" style="1"/>
    <col min="6913" max="6913" width="31.5703125" style="1" bestFit="1" customWidth="1"/>
    <col min="6914" max="6914" width="22.28515625" style="1" bestFit="1" customWidth="1"/>
    <col min="6915" max="6915" width="11" style="1" bestFit="1" customWidth="1"/>
    <col min="6916" max="6916" width="8.5703125" style="1" bestFit="1" customWidth="1"/>
    <col min="6917" max="7168" width="9.140625" style="1"/>
    <col min="7169" max="7169" width="31.5703125" style="1" bestFit="1" customWidth="1"/>
    <col min="7170" max="7170" width="22.28515625" style="1" bestFit="1" customWidth="1"/>
    <col min="7171" max="7171" width="11" style="1" bestFit="1" customWidth="1"/>
    <col min="7172" max="7172" width="8.5703125" style="1" bestFit="1" customWidth="1"/>
    <col min="7173" max="7424" width="9.140625" style="1"/>
    <col min="7425" max="7425" width="31.5703125" style="1" bestFit="1" customWidth="1"/>
    <col min="7426" max="7426" width="22.28515625" style="1" bestFit="1" customWidth="1"/>
    <col min="7427" max="7427" width="11" style="1" bestFit="1" customWidth="1"/>
    <col min="7428" max="7428" width="8.5703125" style="1" bestFit="1" customWidth="1"/>
    <col min="7429" max="7680" width="9.140625" style="1"/>
    <col min="7681" max="7681" width="31.5703125" style="1" bestFit="1" customWidth="1"/>
    <col min="7682" max="7682" width="22.28515625" style="1" bestFit="1" customWidth="1"/>
    <col min="7683" max="7683" width="11" style="1" bestFit="1" customWidth="1"/>
    <col min="7684" max="7684" width="8.5703125" style="1" bestFit="1" customWidth="1"/>
    <col min="7685" max="7936" width="9.140625" style="1"/>
    <col min="7937" max="7937" width="31.5703125" style="1" bestFit="1" customWidth="1"/>
    <col min="7938" max="7938" width="22.28515625" style="1" bestFit="1" customWidth="1"/>
    <col min="7939" max="7939" width="11" style="1" bestFit="1" customWidth="1"/>
    <col min="7940" max="7940" width="8.5703125" style="1" bestFit="1" customWidth="1"/>
    <col min="7941" max="8192" width="9.140625" style="1"/>
    <col min="8193" max="8193" width="31.5703125" style="1" bestFit="1" customWidth="1"/>
    <col min="8194" max="8194" width="22.28515625" style="1" bestFit="1" customWidth="1"/>
    <col min="8195" max="8195" width="11" style="1" bestFit="1" customWidth="1"/>
    <col min="8196" max="8196" width="8.5703125" style="1" bestFit="1" customWidth="1"/>
    <col min="8197" max="8448" width="9.140625" style="1"/>
    <col min="8449" max="8449" width="31.5703125" style="1" bestFit="1" customWidth="1"/>
    <col min="8450" max="8450" width="22.28515625" style="1" bestFit="1" customWidth="1"/>
    <col min="8451" max="8451" width="11" style="1" bestFit="1" customWidth="1"/>
    <col min="8452" max="8452" width="8.5703125" style="1" bestFit="1" customWidth="1"/>
    <col min="8453" max="8704" width="9.140625" style="1"/>
    <col min="8705" max="8705" width="31.5703125" style="1" bestFit="1" customWidth="1"/>
    <col min="8706" max="8706" width="22.28515625" style="1" bestFit="1" customWidth="1"/>
    <col min="8707" max="8707" width="11" style="1" bestFit="1" customWidth="1"/>
    <col min="8708" max="8708" width="8.5703125" style="1" bestFit="1" customWidth="1"/>
    <col min="8709" max="8960" width="9.140625" style="1"/>
    <col min="8961" max="8961" width="31.5703125" style="1" bestFit="1" customWidth="1"/>
    <col min="8962" max="8962" width="22.28515625" style="1" bestFit="1" customWidth="1"/>
    <col min="8963" max="8963" width="11" style="1" bestFit="1" customWidth="1"/>
    <col min="8964" max="8964" width="8.5703125" style="1" bestFit="1" customWidth="1"/>
    <col min="8965" max="9216" width="9.140625" style="1"/>
    <col min="9217" max="9217" width="31.5703125" style="1" bestFit="1" customWidth="1"/>
    <col min="9218" max="9218" width="22.28515625" style="1" bestFit="1" customWidth="1"/>
    <col min="9219" max="9219" width="11" style="1" bestFit="1" customWidth="1"/>
    <col min="9220" max="9220" width="8.5703125" style="1" bestFit="1" customWidth="1"/>
    <col min="9221" max="9472" width="9.140625" style="1"/>
    <col min="9473" max="9473" width="31.5703125" style="1" bestFit="1" customWidth="1"/>
    <col min="9474" max="9474" width="22.28515625" style="1" bestFit="1" customWidth="1"/>
    <col min="9475" max="9475" width="11" style="1" bestFit="1" customWidth="1"/>
    <col min="9476" max="9476" width="8.5703125" style="1" bestFit="1" customWidth="1"/>
    <col min="9477" max="9728" width="9.140625" style="1"/>
    <col min="9729" max="9729" width="31.5703125" style="1" bestFit="1" customWidth="1"/>
    <col min="9730" max="9730" width="22.28515625" style="1" bestFit="1" customWidth="1"/>
    <col min="9731" max="9731" width="11" style="1" bestFit="1" customWidth="1"/>
    <col min="9732" max="9732" width="8.5703125" style="1" bestFit="1" customWidth="1"/>
    <col min="9733" max="9984" width="9.140625" style="1"/>
    <col min="9985" max="9985" width="31.5703125" style="1" bestFit="1" customWidth="1"/>
    <col min="9986" max="9986" width="22.28515625" style="1" bestFit="1" customWidth="1"/>
    <col min="9987" max="9987" width="11" style="1" bestFit="1" customWidth="1"/>
    <col min="9988" max="9988" width="8.5703125" style="1" bestFit="1" customWidth="1"/>
    <col min="9989" max="10240" width="9.140625" style="1"/>
    <col min="10241" max="10241" width="31.5703125" style="1" bestFit="1" customWidth="1"/>
    <col min="10242" max="10242" width="22.28515625" style="1" bestFit="1" customWidth="1"/>
    <col min="10243" max="10243" width="11" style="1" bestFit="1" customWidth="1"/>
    <col min="10244" max="10244" width="8.5703125" style="1" bestFit="1" customWidth="1"/>
    <col min="10245" max="10496" width="9.140625" style="1"/>
    <col min="10497" max="10497" width="31.5703125" style="1" bestFit="1" customWidth="1"/>
    <col min="10498" max="10498" width="22.28515625" style="1" bestFit="1" customWidth="1"/>
    <col min="10499" max="10499" width="11" style="1" bestFit="1" customWidth="1"/>
    <col min="10500" max="10500" width="8.5703125" style="1" bestFit="1" customWidth="1"/>
    <col min="10501" max="10752" width="9.140625" style="1"/>
    <col min="10753" max="10753" width="31.5703125" style="1" bestFit="1" customWidth="1"/>
    <col min="10754" max="10754" width="22.28515625" style="1" bestFit="1" customWidth="1"/>
    <col min="10755" max="10755" width="11" style="1" bestFit="1" customWidth="1"/>
    <col min="10756" max="10756" width="8.5703125" style="1" bestFit="1" customWidth="1"/>
    <col min="10757" max="11008" width="9.140625" style="1"/>
    <col min="11009" max="11009" width="31.5703125" style="1" bestFit="1" customWidth="1"/>
    <col min="11010" max="11010" width="22.28515625" style="1" bestFit="1" customWidth="1"/>
    <col min="11011" max="11011" width="11" style="1" bestFit="1" customWidth="1"/>
    <col min="11012" max="11012" width="8.5703125" style="1" bestFit="1" customWidth="1"/>
    <col min="11013" max="11264" width="9.140625" style="1"/>
    <col min="11265" max="11265" width="31.5703125" style="1" bestFit="1" customWidth="1"/>
    <col min="11266" max="11266" width="22.28515625" style="1" bestFit="1" customWidth="1"/>
    <col min="11267" max="11267" width="11" style="1" bestFit="1" customWidth="1"/>
    <col min="11268" max="11268" width="8.5703125" style="1" bestFit="1" customWidth="1"/>
    <col min="11269" max="11520" width="9.140625" style="1"/>
    <col min="11521" max="11521" width="31.5703125" style="1" bestFit="1" customWidth="1"/>
    <col min="11522" max="11522" width="22.28515625" style="1" bestFit="1" customWidth="1"/>
    <col min="11523" max="11523" width="11" style="1" bestFit="1" customWidth="1"/>
    <col min="11524" max="11524" width="8.5703125" style="1" bestFit="1" customWidth="1"/>
    <col min="11525" max="11776" width="9.140625" style="1"/>
    <col min="11777" max="11777" width="31.5703125" style="1" bestFit="1" customWidth="1"/>
    <col min="11778" max="11778" width="22.28515625" style="1" bestFit="1" customWidth="1"/>
    <col min="11779" max="11779" width="11" style="1" bestFit="1" customWidth="1"/>
    <col min="11780" max="11780" width="8.5703125" style="1" bestFit="1" customWidth="1"/>
    <col min="11781" max="12032" width="9.140625" style="1"/>
    <col min="12033" max="12033" width="31.5703125" style="1" bestFit="1" customWidth="1"/>
    <col min="12034" max="12034" width="22.28515625" style="1" bestFit="1" customWidth="1"/>
    <col min="12035" max="12035" width="11" style="1" bestFit="1" customWidth="1"/>
    <col min="12036" max="12036" width="8.5703125" style="1" bestFit="1" customWidth="1"/>
    <col min="12037" max="12288" width="9.140625" style="1"/>
    <col min="12289" max="12289" width="31.5703125" style="1" bestFit="1" customWidth="1"/>
    <col min="12290" max="12290" width="22.28515625" style="1" bestFit="1" customWidth="1"/>
    <col min="12291" max="12291" width="11" style="1" bestFit="1" customWidth="1"/>
    <col min="12292" max="12292" width="8.5703125" style="1" bestFit="1" customWidth="1"/>
    <col min="12293" max="12544" width="9.140625" style="1"/>
    <col min="12545" max="12545" width="31.5703125" style="1" bestFit="1" customWidth="1"/>
    <col min="12546" max="12546" width="22.28515625" style="1" bestFit="1" customWidth="1"/>
    <col min="12547" max="12547" width="11" style="1" bestFit="1" customWidth="1"/>
    <col min="12548" max="12548" width="8.5703125" style="1" bestFit="1" customWidth="1"/>
    <col min="12549" max="12800" width="9.140625" style="1"/>
    <col min="12801" max="12801" width="31.5703125" style="1" bestFit="1" customWidth="1"/>
    <col min="12802" max="12802" width="22.28515625" style="1" bestFit="1" customWidth="1"/>
    <col min="12803" max="12803" width="11" style="1" bestFit="1" customWidth="1"/>
    <col min="12804" max="12804" width="8.5703125" style="1" bestFit="1" customWidth="1"/>
    <col min="12805" max="13056" width="9.140625" style="1"/>
    <col min="13057" max="13057" width="31.5703125" style="1" bestFit="1" customWidth="1"/>
    <col min="13058" max="13058" width="22.28515625" style="1" bestFit="1" customWidth="1"/>
    <col min="13059" max="13059" width="11" style="1" bestFit="1" customWidth="1"/>
    <col min="13060" max="13060" width="8.5703125" style="1" bestFit="1" customWidth="1"/>
    <col min="13061" max="13312" width="9.140625" style="1"/>
    <col min="13313" max="13313" width="31.5703125" style="1" bestFit="1" customWidth="1"/>
    <col min="13314" max="13314" width="22.28515625" style="1" bestFit="1" customWidth="1"/>
    <col min="13315" max="13315" width="11" style="1" bestFit="1" customWidth="1"/>
    <col min="13316" max="13316" width="8.5703125" style="1" bestFit="1" customWidth="1"/>
    <col min="13317" max="13568" width="9.140625" style="1"/>
    <col min="13569" max="13569" width="31.5703125" style="1" bestFit="1" customWidth="1"/>
    <col min="13570" max="13570" width="22.28515625" style="1" bestFit="1" customWidth="1"/>
    <col min="13571" max="13571" width="11" style="1" bestFit="1" customWidth="1"/>
    <col min="13572" max="13572" width="8.5703125" style="1" bestFit="1" customWidth="1"/>
    <col min="13573" max="13824" width="9.140625" style="1"/>
    <col min="13825" max="13825" width="31.5703125" style="1" bestFit="1" customWidth="1"/>
    <col min="13826" max="13826" width="22.28515625" style="1" bestFit="1" customWidth="1"/>
    <col min="13827" max="13827" width="11" style="1" bestFit="1" customWidth="1"/>
    <col min="13828" max="13828" width="8.5703125" style="1" bestFit="1" customWidth="1"/>
    <col min="13829" max="14080" width="9.140625" style="1"/>
    <col min="14081" max="14081" width="31.5703125" style="1" bestFit="1" customWidth="1"/>
    <col min="14082" max="14082" width="22.28515625" style="1" bestFit="1" customWidth="1"/>
    <col min="14083" max="14083" width="11" style="1" bestFit="1" customWidth="1"/>
    <col min="14084" max="14084" width="8.5703125" style="1" bestFit="1" customWidth="1"/>
    <col min="14085" max="14336" width="9.140625" style="1"/>
    <col min="14337" max="14337" width="31.5703125" style="1" bestFit="1" customWidth="1"/>
    <col min="14338" max="14338" width="22.28515625" style="1" bestFit="1" customWidth="1"/>
    <col min="14339" max="14339" width="11" style="1" bestFit="1" customWidth="1"/>
    <col min="14340" max="14340" width="8.5703125" style="1" bestFit="1" customWidth="1"/>
    <col min="14341" max="14592" width="9.140625" style="1"/>
    <col min="14593" max="14593" width="31.5703125" style="1" bestFit="1" customWidth="1"/>
    <col min="14594" max="14594" width="22.28515625" style="1" bestFit="1" customWidth="1"/>
    <col min="14595" max="14595" width="11" style="1" bestFit="1" customWidth="1"/>
    <col min="14596" max="14596" width="8.5703125" style="1" bestFit="1" customWidth="1"/>
    <col min="14597" max="14848" width="9.140625" style="1"/>
    <col min="14849" max="14849" width="31.5703125" style="1" bestFit="1" customWidth="1"/>
    <col min="14850" max="14850" width="22.28515625" style="1" bestFit="1" customWidth="1"/>
    <col min="14851" max="14851" width="11" style="1" bestFit="1" customWidth="1"/>
    <col min="14852" max="14852" width="8.5703125" style="1" bestFit="1" customWidth="1"/>
    <col min="14853" max="15104" width="9.140625" style="1"/>
    <col min="15105" max="15105" width="31.5703125" style="1" bestFit="1" customWidth="1"/>
    <col min="15106" max="15106" width="22.28515625" style="1" bestFit="1" customWidth="1"/>
    <col min="15107" max="15107" width="11" style="1" bestFit="1" customWidth="1"/>
    <col min="15108" max="15108" width="8.5703125" style="1" bestFit="1" customWidth="1"/>
    <col min="15109" max="15360" width="9.140625" style="1"/>
    <col min="15361" max="15361" width="31.5703125" style="1" bestFit="1" customWidth="1"/>
    <col min="15362" max="15362" width="22.28515625" style="1" bestFit="1" customWidth="1"/>
    <col min="15363" max="15363" width="11" style="1" bestFit="1" customWidth="1"/>
    <col min="15364" max="15364" width="8.5703125" style="1" bestFit="1" customWidth="1"/>
    <col min="15365" max="15616" width="9.140625" style="1"/>
    <col min="15617" max="15617" width="31.5703125" style="1" bestFit="1" customWidth="1"/>
    <col min="15618" max="15618" width="22.28515625" style="1" bestFit="1" customWidth="1"/>
    <col min="15619" max="15619" width="11" style="1" bestFit="1" customWidth="1"/>
    <col min="15620" max="15620" width="8.5703125" style="1" bestFit="1" customWidth="1"/>
    <col min="15621" max="15872" width="9.140625" style="1"/>
    <col min="15873" max="15873" width="31.5703125" style="1" bestFit="1" customWidth="1"/>
    <col min="15874" max="15874" width="22.28515625" style="1" bestFit="1" customWidth="1"/>
    <col min="15875" max="15875" width="11" style="1" bestFit="1" customWidth="1"/>
    <col min="15876" max="15876" width="8.5703125" style="1" bestFit="1" customWidth="1"/>
    <col min="15877" max="16128" width="9.140625" style="1"/>
    <col min="16129" max="16129" width="31.5703125" style="1" bestFit="1" customWidth="1"/>
    <col min="16130" max="16130" width="22.28515625" style="1" bestFit="1" customWidth="1"/>
    <col min="16131" max="16131" width="11" style="1" bestFit="1" customWidth="1"/>
    <col min="16132" max="16132" width="8.5703125" style="1" bestFit="1" customWidth="1"/>
    <col min="16133" max="16384" width="9.140625" style="1"/>
  </cols>
  <sheetData>
    <row r="1" spans="1:4" ht="20.100000000000001" customHeight="1" thickBot="1">
      <c r="A1" s="107" t="s">
        <v>517</v>
      </c>
      <c r="B1" s="108" t="s">
        <v>516</v>
      </c>
      <c r="C1" s="108" t="s">
        <v>514</v>
      </c>
      <c r="D1" s="109" t="s">
        <v>515</v>
      </c>
    </row>
    <row r="2" spans="1:4" ht="20.100000000000001" customHeight="1">
      <c r="A2" s="152" t="s">
        <v>535</v>
      </c>
      <c r="B2" s="89" t="s">
        <v>536</v>
      </c>
      <c r="C2" s="90" t="s">
        <v>410</v>
      </c>
      <c r="D2" s="91">
        <v>1</v>
      </c>
    </row>
    <row r="3" spans="1:4" ht="20.100000000000001" customHeight="1">
      <c r="A3" s="153"/>
      <c r="B3" s="92" t="s">
        <v>537</v>
      </c>
      <c r="C3" s="33" t="s">
        <v>538</v>
      </c>
      <c r="D3" s="93">
        <v>1</v>
      </c>
    </row>
    <row r="4" spans="1:4" ht="20.100000000000001" customHeight="1">
      <c r="A4" s="153"/>
      <c r="B4" s="92" t="s">
        <v>539</v>
      </c>
      <c r="C4" s="33" t="s">
        <v>412</v>
      </c>
      <c r="D4" s="93">
        <v>1</v>
      </c>
    </row>
    <row r="5" spans="1:4" ht="20.100000000000001" customHeight="1">
      <c r="A5" s="153"/>
      <c r="B5" s="92" t="s">
        <v>540</v>
      </c>
      <c r="C5" s="33" t="s">
        <v>413</v>
      </c>
      <c r="D5" s="93">
        <v>1</v>
      </c>
    </row>
    <row r="6" spans="1:4" ht="20.100000000000001" customHeight="1" thickBot="1">
      <c r="A6" s="153"/>
      <c r="B6" s="94" t="s">
        <v>541</v>
      </c>
      <c r="C6" s="95" t="s">
        <v>413</v>
      </c>
      <c r="D6" s="96">
        <v>1</v>
      </c>
    </row>
    <row r="7" spans="1:4" ht="20.100000000000001" customHeight="1">
      <c r="A7" s="152" t="s">
        <v>506</v>
      </c>
      <c r="B7" s="89" t="s">
        <v>542</v>
      </c>
      <c r="C7" s="90" t="s">
        <v>412</v>
      </c>
      <c r="D7" s="91">
        <v>2</v>
      </c>
    </row>
    <row r="8" spans="1:4" ht="20.100000000000001" customHeight="1">
      <c r="A8" s="153"/>
      <c r="B8" s="92" t="s">
        <v>543</v>
      </c>
      <c r="C8" s="33" t="s">
        <v>412</v>
      </c>
      <c r="D8" s="93">
        <v>2</v>
      </c>
    </row>
    <row r="9" spans="1:4" ht="20.100000000000001" customHeight="1">
      <c r="A9" s="153"/>
      <c r="B9" s="92" t="s">
        <v>544</v>
      </c>
      <c r="C9" s="33" t="s">
        <v>545</v>
      </c>
      <c r="D9" s="93">
        <v>2</v>
      </c>
    </row>
    <row r="10" spans="1:4" ht="20.100000000000001" customHeight="1">
      <c r="A10" s="153"/>
      <c r="B10" s="92" t="s">
        <v>546</v>
      </c>
      <c r="C10" s="33" t="s">
        <v>547</v>
      </c>
      <c r="D10" s="93">
        <v>1</v>
      </c>
    </row>
    <row r="11" spans="1:4" ht="20.100000000000001" customHeight="1">
      <c r="A11" s="153"/>
      <c r="B11" s="92" t="s">
        <v>548</v>
      </c>
      <c r="C11" s="33" t="s">
        <v>412</v>
      </c>
      <c r="D11" s="93">
        <v>1</v>
      </c>
    </row>
    <row r="12" spans="1:4" ht="20.100000000000001" customHeight="1">
      <c r="A12" s="153"/>
      <c r="B12" s="92" t="s">
        <v>549</v>
      </c>
      <c r="C12" s="33" t="s">
        <v>545</v>
      </c>
      <c r="D12" s="93">
        <v>1</v>
      </c>
    </row>
    <row r="13" spans="1:4" ht="20.100000000000001" customHeight="1">
      <c r="A13" s="153"/>
      <c r="B13" s="92" t="s">
        <v>550</v>
      </c>
      <c r="C13" s="33" t="s">
        <v>412</v>
      </c>
      <c r="D13" s="93">
        <v>1</v>
      </c>
    </row>
    <row r="14" spans="1:4" ht="20.100000000000001" customHeight="1">
      <c r="A14" s="153"/>
      <c r="B14" s="92" t="s">
        <v>551</v>
      </c>
      <c r="C14" s="33" t="s">
        <v>552</v>
      </c>
      <c r="D14" s="93">
        <v>1</v>
      </c>
    </row>
    <row r="15" spans="1:4" ht="20.100000000000001" customHeight="1" thickBot="1">
      <c r="A15" s="153"/>
      <c r="B15" s="94" t="s">
        <v>553</v>
      </c>
      <c r="C15" s="95" t="s">
        <v>414</v>
      </c>
      <c r="D15" s="96">
        <v>1</v>
      </c>
    </row>
    <row r="16" spans="1:4" ht="20.100000000000001" customHeight="1">
      <c r="A16" s="152" t="s">
        <v>554</v>
      </c>
      <c r="B16" s="89" t="s">
        <v>555</v>
      </c>
      <c r="C16" s="90" t="s">
        <v>556</v>
      </c>
      <c r="D16" s="91">
        <v>1</v>
      </c>
    </row>
    <row r="17" spans="1:4" ht="20.100000000000001" customHeight="1" thickBot="1">
      <c r="A17" s="153"/>
      <c r="B17" s="94" t="s">
        <v>557</v>
      </c>
      <c r="C17" s="95" t="s">
        <v>558</v>
      </c>
      <c r="D17" s="96">
        <v>1</v>
      </c>
    </row>
    <row r="18" spans="1:4" ht="20.100000000000001" customHeight="1">
      <c r="A18" s="152" t="s">
        <v>453</v>
      </c>
      <c r="B18" s="89" t="s">
        <v>559</v>
      </c>
      <c r="C18" s="90" t="s">
        <v>560</v>
      </c>
      <c r="D18" s="91">
        <v>2</v>
      </c>
    </row>
    <row r="19" spans="1:4" ht="20.100000000000001" customHeight="1">
      <c r="A19" s="153"/>
      <c r="B19" s="92" t="s">
        <v>561</v>
      </c>
      <c r="C19" s="33" t="s">
        <v>410</v>
      </c>
      <c r="D19" s="93">
        <v>2</v>
      </c>
    </row>
    <row r="20" spans="1:4" ht="20.100000000000001" customHeight="1">
      <c r="A20" s="153"/>
      <c r="B20" s="92" t="s">
        <v>562</v>
      </c>
      <c r="C20" s="33" t="s">
        <v>410</v>
      </c>
      <c r="D20" s="93">
        <v>5</v>
      </c>
    </row>
    <row r="21" spans="1:4" ht="20.100000000000001" customHeight="1">
      <c r="A21" s="153"/>
      <c r="B21" s="92" t="s">
        <v>563</v>
      </c>
      <c r="C21" s="33" t="s">
        <v>564</v>
      </c>
      <c r="D21" s="93">
        <v>1</v>
      </c>
    </row>
    <row r="22" spans="1:4" ht="20.100000000000001" customHeight="1">
      <c r="A22" s="153"/>
      <c r="B22" s="92" t="s">
        <v>565</v>
      </c>
      <c r="C22" s="33" t="s">
        <v>411</v>
      </c>
      <c r="D22" s="93">
        <v>1</v>
      </c>
    </row>
    <row r="23" spans="1:4" ht="20.100000000000001" customHeight="1">
      <c r="A23" s="153"/>
      <c r="B23" s="92" t="s">
        <v>566</v>
      </c>
      <c r="C23" s="33" t="s">
        <v>411</v>
      </c>
      <c r="D23" s="93">
        <v>1</v>
      </c>
    </row>
    <row r="24" spans="1:4" ht="20.100000000000001" customHeight="1" thickBot="1">
      <c r="A24" s="153"/>
      <c r="B24" s="94" t="s">
        <v>567</v>
      </c>
      <c r="C24" s="95" t="s">
        <v>413</v>
      </c>
      <c r="D24" s="96">
        <v>1</v>
      </c>
    </row>
    <row r="25" spans="1:4" ht="20.100000000000001" customHeight="1">
      <c r="A25" s="152" t="s">
        <v>568</v>
      </c>
      <c r="B25" s="89" t="s">
        <v>569</v>
      </c>
      <c r="C25" s="90" t="s">
        <v>410</v>
      </c>
      <c r="D25" s="91">
        <v>1</v>
      </c>
    </row>
    <row r="26" spans="1:4" ht="20.100000000000001" customHeight="1">
      <c r="A26" s="153"/>
      <c r="B26" s="92" t="s">
        <v>570</v>
      </c>
      <c r="C26" s="33" t="s">
        <v>410</v>
      </c>
      <c r="D26" s="93">
        <v>1</v>
      </c>
    </row>
    <row r="27" spans="1:4" ht="20.100000000000001" customHeight="1">
      <c r="A27" s="153"/>
      <c r="B27" s="92" t="s">
        <v>571</v>
      </c>
      <c r="C27" s="33" t="s">
        <v>410</v>
      </c>
      <c r="D27" s="93">
        <v>1</v>
      </c>
    </row>
    <row r="28" spans="1:4" ht="20.100000000000001" customHeight="1">
      <c r="A28" s="153"/>
      <c r="B28" s="92" t="s">
        <v>572</v>
      </c>
      <c r="C28" s="33" t="s">
        <v>573</v>
      </c>
      <c r="D28" s="93">
        <v>2</v>
      </c>
    </row>
    <row r="29" spans="1:4" ht="20.100000000000001" customHeight="1">
      <c r="A29" s="153"/>
      <c r="B29" s="92" t="s">
        <v>574</v>
      </c>
      <c r="C29" s="33" t="s">
        <v>573</v>
      </c>
      <c r="D29" s="93">
        <v>2</v>
      </c>
    </row>
    <row r="30" spans="1:4" ht="20.100000000000001" customHeight="1">
      <c r="A30" s="153"/>
      <c r="B30" s="92" t="s">
        <v>575</v>
      </c>
      <c r="C30" s="33" t="s">
        <v>411</v>
      </c>
      <c r="D30" s="93">
        <v>2</v>
      </c>
    </row>
    <row r="31" spans="1:4" ht="20.100000000000001" customHeight="1">
      <c r="A31" s="153"/>
      <c r="B31" s="92" t="s">
        <v>576</v>
      </c>
      <c r="C31" s="33" t="s">
        <v>411</v>
      </c>
      <c r="D31" s="93">
        <v>2</v>
      </c>
    </row>
    <row r="32" spans="1:4" ht="20.100000000000001" customHeight="1">
      <c r="A32" s="153"/>
      <c r="B32" s="92" t="s">
        <v>577</v>
      </c>
      <c r="C32" s="33" t="s">
        <v>578</v>
      </c>
      <c r="D32" s="93">
        <v>5</v>
      </c>
    </row>
    <row r="33" spans="1:4" ht="20.100000000000001" customHeight="1">
      <c r="A33" s="153"/>
      <c r="B33" s="92" t="s">
        <v>579</v>
      </c>
      <c r="C33" s="33" t="s">
        <v>564</v>
      </c>
      <c r="D33" s="93">
        <v>2</v>
      </c>
    </row>
    <row r="34" spans="1:4" ht="20.100000000000001" customHeight="1">
      <c r="A34" s="153"/>
      <c r="B34" s="92" t="s">
        <v>580</v>
      </c>
      <c r="C34" s="33" t="s">
        <v>412</v>
      </c>
      <c r="D34" s="93">
        <v>1</v>
      </c>
    </row>
    <row r="35" spans="1:4" ht="20.100000000000001" customHeight="1" thickBot="1">
      <c r="A35" s="153"/>
      <c r="B35" s="94" t="s">
        <v>581</v>
      </c>
      <c r="C35" s="95" t="s">
        <v>547</v>
      </c>
      <c r="D35" s="96">
        <v>1</v>
      </c>
    </row>
    <row r="36" spans="1:4" ht="20.100000000000001" customHeight="1">
      <c r="A36" s="152" t="s">
        <v>582</v>
      </c>
      <c r="B36" s="89" t="s">
        <v>583</v>
      </c>
      <c r="C36" s="90" t="s">
        <v>410</v>
      </c>
      <c r="D36" s="91">
        <v>2</v>
      </c>
    </row>
    <row r="37" spans="1:4" ht="20.100000000000001" customHeight="1">
      <c r="A37" s="153"/>
      <c r="B37" s="92" t="s">
        <v>584</v>
      </c>
      <c r="C37" s="33" t="s">
        <v>411</v>
      </c>
      <c r="D37" s="93">
        <v>1</v>
      </c>
    </row>
    <row r="38" spans="1:4" ht="20.100000000000001" customHeight="1">
      <c r="A38" s="153"/>
      <c r="B38" s="92" t="s">
        <v>585</v>
      </c>
      <c r="C38" s="33" t="s">
        <v>411</v>
      </c>
      <c r="D38" s="93">
        <v>1</v>
      </c>
    </row>
    <row r="39" spans="1:4" ht="20.100000000000001" customHeight="1">
      <c r="A39" s="153"/>
      <c r="B39" s="92" t="s">
        <v>586</v>
      </c>
      <c r="C39" s="33" t="s">
        <v>411</v>
      </c>
      <c r="D39" s="93">
        <v>1</v>
      </c>
    </row>
    <row r="40" spans="1:4" ht="20.100000000000001" customHeight="1">
      <c r="A40" s="153"/>
      <c r="B40" s="92" t="s">
        <v>587</v>
      </c>
      <c r="C40" s="33" t="s">
        <v>412</v>
      </c>
      <c r="D40" s="93">
        <v>2</v>
      </c>
    </row>
    <row r="41" spans="1:4" ht="20.100000000000001" customHeight="1">
      <c r="A41" s="153"/>
      <c r="B41" s="92" t="s">
        <v>588</v>
      </c>
      <c r="C41" s="33" t="s">
        <v>589</v>
      </c>
      <c r="D41" s="93">
        <v>1</v>
      </c>
    </row>
    <row r="42" spans="1:4" ht="20.100000000000001" customHeight="1">
      <c r="A42" s="153"/>
      <c r="B42" s="94" t="s">
        <v>590</v>
      </c>
      <c r="C42" s="95" t="s">
        <v>591</v>
      </c>
      <c r="D42" s="96">
        <v>1</v>
      </c>
    </row>
    <row r="43" spans="1:4" ht="20.100000000000001" customHeight="1">
      <c r="A43" s="156" t="s">
        <v>592</v>
      </c>
      <c r="B43" s="92" t="s">
        <v>593</v>
      </c>
      <c r="C43" s="33" t="s">
        <v>594</v>
      </c>
      <c r="D43" s="33">
        <v>2</v>
      </c>
    </row>
    <row r="44" spans="1:4" ht="20.100000000000001" customHeight="1">
      <c r="A44" s="156"/>
      <c r="B44" s="92" t="s">
        <v>595</v>
      </c>
      <c r="C44" s="33" t="s">
        <v>547</v>
      </c>
      <c r="D44" s="33">
        <v>2</v>
      </c>
    </row>
    <row r="45" spans="1:4" ht="20.100000000000001" customHeight="1">
      <c r="A45" s="156"/>
      <c r="B45" s="92" t="s">
        <v>596</v>
      </c>
      <c r="C45" s="33" t="s">
        <v>412</v>
      </c>
      <c r="D45" s="33">
        <v>2</v>
      </c>
    </row>
    <row r="46" spans="1:4" ht="20.100000000000001" customHeight="1">
      <c r="A46" s="156"/>
      <c r="B46" s="92" t="s">
        <v>597</v>
      </c>
      <c r="C46" s="33" t="s">
        <v>598</v>
      </c>
      <c r="D46" s="33">
        <v>2</v>
      </c>
    </row>
    <row r="47" spans="1:4" ht="20.100000000000001" customHeight="1">
      <c r="A47" s="156"/>
      <c r="B47" s="92" t="s">
        <v>599</v>
      </c>
      <c r="C47" s="33" t="s">
        <v>412</v>
      </c>
      <c r="D47" s="33">
        <v>2</v>
      </c>
    </row>
    <row r="48" spans="1:4" ht="20.100000000000001" customHeight="1">
      <c r="A48" s="156"/>
      <c r="B48" s="92" t="s">
        <v>600</v>
      </c>
      <c r="C48" s="33" t="s">
        <v>552</v>
      </c>
      <c r="D48" s="33">
        <v>1</v>
      </c>
    </row>
    <row r="49" spans="1:4" ht="20.100000000000001" customHeight="1">
      <c r="A49" s="156"/>
      <c r="B49" s="92" t="s">
        <v>601</v>
      </c>
      <c r="C49" s="33" t="s">
        <v>589</v>
      </c>
      <c r="D49" s="33">
        <v>1</v>
      </c>
    </row>
    <row r="50" spans="1:4" ht="20.100000000000001" customHeight="1">
      <c r="A50" s="156"/>
      <c r="B50" s="92" t="s">
        <v>602</v>
      </c>
      <c r="C50" s="33" t="s">
        <v>414</v>
      </c>
      <c r="D50" s="33">
        <v>1</v>
      </c>
    </row>
    <row r="51" spans="1:4" ht="20.100000000000001" customHeight="1" thickBot="1">
      <c r="A51" s="157"/>
      <c r="B51" s="94" t="s">
        <v>603</v>
      </c>
      <c r="C51" s="95" t="s">
        <v>414</v>
      </c>
      <c r="D51" s="95">
        <v>1</v>
      </c>
    </row>
    <row r="52" spans="1:4" ht="20.100000000000001" customHeight="1">
      <c r="A52" s="154" t="s">
        <v>948</v>
      </c>
      <c r="B52" s="89" t="s">
        <v>949</v>
      </c>
      <c r="C52" s="90" t="s">
        <v>410</v>
      </c>
      <c r="D52" s="91">
        <v>1</v>
      </c>
    </row>
    <row r="53" spans="1:4" ht="20.100000000000001" customHeight="1" thickBot="1">
      <c r="A53" s="155"/>
      <c r="B53" s="101" t="s">
        <v>950</v>
      </c>
      <c r="C53" s="34" t="s">
        <v>411</v>
      </c>
      <c r="D53" s="102">
        <v>1</v>
      </c>
    </row>
    <row r="54" spans="1:4" ht="20.100000000000001" customHeight="1">
      <c r="A54" s="153" t="s">
        <v>460</v>
      </c>
      <c r="B54" s="117" t="s">
        <v>604</v>
      </c>
      <c r="C54" s="118" t="s">
        <v>410</v>
      </c>
      <c r="D54" s="116">
        <v>1</v>
      </c>
    </row>
    <row r="55" spans="1:4" ht="20.100000000000001" customHeight="1">
      <c r="A55" s="153"/>
      <c r="B55" s="92" t="s">
        <v>605</v>
      </c>
      <c r="C55" s="33" t="s">
        <v>410</v>
      </c>
      <c r="D55" s="93">
        <v>1</v>
      </c>
    </row>
    <row r="56" spans="1:4" ht="20.100000000000001" customHeight="1">
      <c r="A56" s="153"/>
      <c r="B56" s="92" t="s">
        <v>606</v>
      </c>
      <c r="C56" s="33" t="s">
        <v>410</v>
      </c>
      <c r="D56" s="93">
        <v>1</v>
      </c>
    </row>
    <row r="57" spans="1:4" ht="20.100000000000001" customHeight="1">
      <c r="A57" s="153"/>
      <c r="B57" s="92" t="s">
        <v>607</v>
      </c>
      <c r="C57" s="33" t="s">
        <v>411</v>
      </c>
      <c r="D57" s="93">
        <v>1</v>
      </c>
    </row>
    <row r="58" spans="1:4" ht="20.100000000000001" customHeight="1" thickBot="1">
      <c r="A58" s="153"/>
      <c r="B58" s="94" t="s">
        <v>608</v>
      </c>
      <c r="C58" s="95" t="s">
        <v>412</v>
      </c>
      <c r="D58" s="96">
        <v>2</v>
      </c>
    </row>
    <row r="59" spans="1:4" ht="20.100000000000001" customHeight="1">
      <c r="A59" s="152" t="s">
        <v>609</v>
      </c>
      <c r="B59" s="89" t="s">
        <v>610</v>
      </c>
      <c r="C59" s="90" t="s">
        <v>410</v>
      </c>
      <c r="D59" s="91">
        <v>2</v>
      </c>
    </row>
    <row r="60" spans="1:4" ht="20.100000000000001" customHeight="1">
      <c r="A60" s="153"/>
      <c r="B60" s="92" t="s">
        <v>611</v>
      </c>
      <c r="C60" s="33" t="s">
        <v>538</v>
      </c>
      <c r="D60" s="93">
        <v>1</v>
      </c>
    </row>
    <row r="61" spans="1:4" ht="20.100000000000001" customHeight="1">
      <c r="A61" s="153"/>
      <c r="B61" s="92" t="s">
        <v>612</v>
      </c>
      <c r="C61" s="33" t="s">
        <v>538</v>
      </c>
      <c r="D61" s="93">
        <v>1</v>
      </c>
    </row>
    <row r="62" spans="1:4" ht="20.100000000000001" customHeight="1">
      <c r="A62" s="153"/>
      <c r="B62" s="92" t="s">
        <v>613</v>
      </c>
      <c r="C62" s="33" t="s">
        <v>573</v>
      </c>
      <c r="D62" s="93">
        <v>1</v>
      </c>
    </row>
    <row r="63" spans="1:4" ht="20.100000000000001" customHeight="1">
      <c r="A63" s="153"/>
      <c r="B63" s="92" t="s">
        <v>614</v>
      </c>
      <c r="C63" s="33" t="s">
        <v>413</v>
      </c>
      <c r="D63" s="93">
        <v>1</v>
      </c>
    </row>
    <row r="64" spans="1:4" ht="20.100000000000001" customHeight="1" thickBot="1">
      <c r="A64" s="153"/>
      <c r="B64" s="94" t="s">
        <v>615</v>
      </c>
      <c r="C64" s="95" t="s">
        <v>552</v>
      </c>
      <c r="D64" s="96">
        <v>1</v>
      </c>
    </row>
    <row r="65" spans="1:4" ht="20.100000000000001" customHeight="1">
      <c r="A65" s="152" t="s">
        <v>504</v>
      </c>
      <c r="B65" s="89" t="s">
        <v>616</v>
      </c>
      <c r="C65" s="90" t="s">
        <v>410</v>
      </c>
      <c r="D65" s="91">
        <v>2</v>
      </c>
    </row>
    <row r="66" spans="1:4" ht="20.100000000000001" customHeight="1">
      <c r="A66" s="153"/>
      <c r="B66" s="92" t="s">
        <v>617</v>
      </c>
      <c r="C66" s="33" t="s">
        <v>410</v>
      </c>
      <c r="D66" s="93">
        <v>2</v>
      </c>
    </row>
    <row r="67" spans="1:4" ht="20.100000000000001" customHeight="1">
      <c r="A67" s="153"/>
      <c r="B67" s="92" t="s">
        <v>618</v>
      </c>
      <c r="C67" s="33" t="s">
        <v>619</v>
      </c>
      <c r="D67" s="93">
        <v>2</v>
      </c>
    </row>
    <row r="68" spans="1:4" ht="20.100000000000001" customHeight="1">
      <c r="A68" s="153"/>
      <c r="B68" s="92" t="s">
        <v>620</v>
      </c>
      <c r="C68" s="33" t="s">
        <v>410</v>
      </c>
      <c r="D68" s="93">
        <v>2</v>
      </c>
    </row>
    <row r="69" spans="1:4" ht="20.100000000000001" customHeight="1">
      <c r="A69" s="153"/>
      <c r="B69" s="92" t="s">
        <v>621</v>
      </c>
      <c r="C69" s="33" t="s">
        <v>578</v>
      </c>
      <c r="D69" s="93">
        <v>2</v>
      </c>
    </row>
    <row r="70" spans="1:4" ht="20.100000000000001" customHeight="1">
      <c r="A70" s="153"/>
      <c r="B70" s="92" t="s">
        <v>622</v>
      </c>
      <c r="C70" s="33" t="s">
        <v>538</v>
      </c>
      <c r="D70" s="93">
        <v>2</v>
      </c>
    </row>
    <row r="71" spans="1:4" ht="20.100000000000001" customHeight="1">
      <c r="A71" s="153"/>
      <c r="B71" s="92" t="s">
        <v>623</v>
      </c>
      <c r="C71" s="33" t="s">
        <v>411</v>
      </c>
      <c r="D71" s="93">
        <v>2</v>
      </c>
    </row>
    <row r="72" spans="1:4" ht="20.100000000000001" customHeight="1">
      <c r="A72" s="153"/>
      <c r="B72" s="92" t="s">
        <v>624</v>
      </c>
      <c r="C72" s="33" t="s">
        <v>411</v>
      </c>
      <c r="D72" s="93">
        <v>2</v>
      </c>
    </row>
    <row r="73" spans="1:4" ht="20.100000000000001" customHeight="1">
      <c r="A73" s="153"/>
      <c r="B73" s="92" t="s">
        <v>625</v>
      </c>
      <c r="C73" s="33" t="s">
        <v>598</v>
      </c>
      <c r="D73" s="93">
        <v>2</v>
      </c>
    </row>
    <row r="74" spans="1:4" ht="20.100000000000001" customHeight="1">
      <c r="A74" s="153"/>
      <c r="B74" s="92" t="s">
        <v>626</v>
      </c>
      <c r="C74" s="33" t="s">
        <v>627</v>
      </c>
      <c r="D74" s="93">
        <v>2</v>
      </c>
    </row>
    <row r="75" spans="1:4" ht="20.100000000000001" customHeight="1" thickBot="1">
      <c r="A75" s="153"/>
      <c r="B75" s="94" t="s">
        <v>628</v>
      </c>
      <c r="C75" s="95" t="s">
        <v>589</v>
      </c>
      <c r="D75" s="96">
        <v>1</v>
      </c>
    </row>
    <row r="76" spans="1:4" ht="20.100000000000001" customHeight="1">
      <c r="A76" s="152" t="s">
        <v>629</v>
      </c>
      <c r="B76" s="89" t="s">
        <v>630</v>
      </c>
      <c r="C76" s="90" t="s">
        <v>410</v>
      </c>
      <c r="D76" s="91">
        <v>2</v>
      </c>
    </row>
    <row r="77" spans="1:4" ht="20.100000000000001" customHeight="1">
      <c r="A77" s="153"/>
      <c r="B77" s="92" t="s">
        <v>631</v>
      </c>
      <c r="C77" s="33" t="s">
        <v>410</v>
      </c>
      <c r="D77" s="93">
        <v>2</v>
      </c>
    </row>
    <row r="78" spans="1:4" ht="20.100000000000001" customHeight="1">
      <c r="A78" s="153"/>
      <c r="B78" s="92" t="s">
        <v>632</v>
      </c>
      <c r="C78" s="33" t="s">
        <v>573</v>
      </c>
      <c r="D78" s="93">
        <v>1</v>
      </c>
    </row>
    <row r="79" spans="1:4" ht="20.100000000000001" customHeight="1">
      <c r="A79" s="153"/>
      <c r="B79" s="92" t="s">
        <v>633</v>
      </c>
      <c r="C79" s="33" t="s">
        <v>411</v>
      </c>
      <c r="D79" s="93">
        <v>1</v>
      </c>
    </row>
    <row r="80" spans="1:4" ht="20.100000000000001" customHeight="1">
      <c r="A80" s="153"/>
      <c r="B80" s="92" t="s">
        <v>634</v>
      </c>
      <c r="C80" s="33" t="s">
        <v>578</v>
      </c>
      <c r="D80" s="93">
        <v>1</v>
      </c>
    </row>
    <row r="81" spans="1:4" ht="20.100000000000001" customHeight="1">
      <c r="A81" s="153"/>
      <c r="B81" s="92" t="s">
        <v>635</v>
      </c>
      <c r="C81" s="33" t="s">
        <v>594</v>
      </c>
      <c r="D81" s="93">
        <v>1</v>
      </c>
    </row>
    <row r="82" spans="1:4" ht="20.100000000000001" customHeight="1">
      <c r="A82" s="153"/>
      <c r="B82" s="92" t="s">
        <v>636</v>
      </c>
      <c r="C82" s="33" t="s">
        <v>411</v>
      </c>
      <c r="D82" s="93">
        <v>1</v>
      </c>
    </row>
    <row r="83" spans="1:4" ht="20.100000000000001" customHeight="1" thickBot="1">
      <c r="A83" s="153"/>
      <c r="B83" s="94" t="s">
        <v>637</v>
      </c>
      <c r="C83" s="95" t="s">
        <v>598</v>
      </c>
      <c r="D83" s="96">
        <v>2</v>
      </c>
    </row>
    <row r="84" spans="1:4" ht="20.100000000000001" customHeight="1">
      <c r="A84" s="152" t="s">
        <v>638</v>
      </c>
      <c r="B84" s="89" t="s">
        <v>639</v>
      </c>
      <c r="C84" s="90" t="s">
        <v>538</v>
      </c>
      <c r="D84" s="91">
        <v>2</v>
      </c>
    </row>
    <row r="85" spans="1:4" ht="20.100000000000001" customHeight="1">
      <c r="A85" s="153"/>
      <c r="B85" s="92" t="s">
        <v>640</v>
      </c>
      <c r="C85" s="33" t="s">
        <v>411</v>
      </c>
      <c r="D85" s="93">
        <v>2</v>
      </c>
    </row>
    <row r="86" spans="1:4" ht="20.100000000000001" customHeight="1">
      <c r="A86" s="153"/>
      <c r="B86" s="92" t="s">
        <v>641</v>
      </c>
      <c r="C86" s="33" t="s">
        <v>573</v>
      </c>
      <c r="D86" s="93">
        <v>2</v>
      </c>
    </row>
    <row r="87" spans="1:4" ht="20.100000000000001" customHeight="1">
      <c r="A87" s="153"/>
      <c r="B87" s="92" t="s">
        <v>642</v>
      </c>
      <c r="C87" s="33" t="s">
        <v>411</v>
      </c>
      <c r="D87" s="93">
        <v>1</v>
      </c>
    </row>
    <row r="88" spans="1:4" ht="20.100000000000001" customHeight="1">
      <c r="A88" s="153"/>
      <c r="B88" s="92" t="s">
        <v>643</v>
      </c>
      <c r="C88" s="33" t="s">
        <v>411</v>
      </c>
      <c r="D88" s="93">
        <v>1</v>
      </c>
    </row>
    <row r="89" spans="1:4" ht="20.100000000000001" customHeight="1">
      <c r="A89" s="153"/>
      <c r="B89" s="92" t="s">
        <v>644</v>
      </c>
      <c r="C89" s="33" t="s">
        <v>564</v>
      </c>
      <c r="D89" s="93">
        <v>2</v>
      </c>
    </row>
    <row r="90" spans="1:4" ht="20.100000000000001" customHeight="1">
      <c r="A90" s="153"/>
      <c r="B90" s="92" t="s">
        <v>645</v>
      </c>
      <c r="C90" s="33" t="s">
        <v>538</v>
      </c>
      <c r="D90" s="93">
        <v>1</v>
      </c>
    </row>
    <row r="91" spans="1:4" ht="20.100000000000001" customHeight="1">
      <c r="A91" s="153"/>
      <c r="B91" s="92" t="s">
        <v>646</v>
      </c>
      <c r="C91" s="33" t="s">
        <v>627</v>
      </c>
      <c r="D91" s="93">
        <v>1</v>
      </c>
    </row>
    <row r="92" spans="1:4" ht="20.100000000000001" customHeight="1">
      <c r="A92" s="153"/>
      <c r="B92" s="92" t="s">
        <v>647</v>
      </c>
      <c r="C92" s="33" t="s">
        <v>412</v>
      </c>
      <c r="D92" s="93">
        <v>1</v>
      </c>
    </row>
    <row r="93" spans="1:4" ht="20.100000000000001" customHeight="1">
      <c r="A93" s="153"/>
      <c r="B93" s="92" t="s">
        <v>648</v>
      </c>
      <c r="C93" s="33" t="s">
        <v>649</v>
      </c>
      <c r="D93" s="93">
        <v>1</v>
      </c>
    </row>
    <row r="94" spans="1:4" ht="20.100000000000001" customHeight="1">
      <c r="A94" s="153"/>
      <c r="B94" s="92" t="s">
        <v>650</v>
      </c>
      <c r="C94" s="33" t="s">
        <v>627</v>
      </c>
      <c r="D94" s="93">
        <v>1</v>
      </c>
    </row>
    <row r="95" spans="1:4" ht="20.100000000000001" customHeight="1" thickBot="1">
      <c r="A95" s="153"/>
      <c r="B95" s="94" t="s">
        <v>651</v>
      </c>
      <c r="C95" s="95" t="s">
        <v>412</v>
      </c>
      <c r="D95" s="96">
        <v>1</v>
      </c>
    </row>
    <row r="96" spans="1:4" ht="20.100000000000001" customHeight="1">
      <c r="A96" s="152" t="s">
        <v>508</v>
      </c>
      <c r="B96" s="89" t="s">
        <v>652</v>
      </c>
      <c r="C96" s="90" t="s">
        <v>410</v>
      </c>
      <c r="D96" s="91">
        <v>1</v>
      </c>
    </row>
    <row r="97" spans="1:4" ht="20.100000000000001" customHeight="1">
      <c r="A97" s="153"/>
      <c r="B97" s="92" t="s">
        <v>653</v>
      </c>
      <c r="C97" s="33" t="s">
        <v>619</v>
      </c>
      <c r="D97" s="93">
        <v>1</v>
      </c>
    </row>
    <row r="98" spans="1:4" ht="20.100000000000001" customHeight="1">
      <c r="A98" s="153"/>
      <c r="B98" s="92" t="s">
        <v>654</v>
      </c>
      <c r="C98" s="33" t="s">
        <v>410</v>
      </c>
      <c r="D98" s="93">
        <v>1</v>
      </c>
    </row>
    <row r="99" spans="1:4" ht="20.100000000000001" customHeight="1">
      <c r="A99" s="153"/>
      <c r="B99" s="92" t="s">
        <v>655</v>
      </c>
      <c r="C99" s="33" t="s">
        <v>558</v>
      </c>
      <c r="D99" s="93">
        <v>1</v>
      </c>
    </row>
    <row r="100" spans="1:4" ht="20.100000000000001" customHeight="1">
      <c r="A100" s="153"/>
      <c r="B100" s="92" t="s">
        <v>656</v>
      </c>
      <c r="C100" s="33" t="s">
        <v>410</v>
      </c>
      <c r="D100" s="93">
        <v>1</v>
      </c>
    </row>
    <row r="101" spans="1:4" ht="20.100000000000001" customHeight="1">
      <c r="A101" s="153"/>
      <c r="B101" s="92" t="s">
        <v>657</v>
      </c>
      <c r="C101" s="33" t="s">
        <v>619</v>
      </c>
      <c r="D101" s="93">
        <v>1</v>
      </c>
    </row>
    <row r="102" spans="1:4" ht="20.100000000000001" customHeight="1">
      <c r="A102" s="153"/>
      <c r="B102" s="92" t="s">
        <v>658</v>
      </c>
      <c r="C102" s="33" t="s">
        <v>411</v>
      </c>
      <c r="D102" s="93">
        <v>2</v>
      </c>
    </row>
    <row r="103" spans="1:4" ht="20.100000000000001" customHeight="1">
      <c r="A103" s="153"/>
      <c r="B103" s="92" t="s">
        <v>659</v>
      </c>
      <c r="C103" s="33" t="s">
        <v>578</v>
      </c>
      <c r="D103" s="93">
        <v>2</v>
      </c>
    </row>
    <row r="104" spans="1:4" ht="20.100000000000001" customHeight="1">
      <c r="A104" s="153"/>
      <c r="B104" s="92" t="s">
        <v>660</v>
      </c>
      <c r="C104" s="33" t="s">
        <v>538</v>
      </c>
      <c r="D104" s="93">
        <v>2</v>
      </c>
    </row>
    <row r="105" spans="1:4" ht="20.100000000000001" customHeight="1">
      <c r="A105" s="153"/>
      <c r="B105" s="92" t="s">
        <v>661</v>
      </c>
      <c r="C105" s="33" t="s">
        <v>411</v>
      </c>
      <c r="D105" s="93">
        <v>2</v>
      </c>
    </row>
    <row r="106" spans="1:4" ht="20.100000000000001" customHeight="1">
      <c r="A106" s="153"/>
      <c r="B106" s="92" t="s">
        <v>662</v>
      </c>
      <c r="C106" s="33" t="s">
        <v>564</v>
      </c>
      <c r="D106" s="93">
        <v>1</v>
      </c>
    </row>
    <row r="107" spans="1:4" ht="20.100000000000001" customHeight="1">
      <c r="A107" s="153"/>
      <c r="B107" s="92" t="s">
        <v>663</v>
      </c>
      <c r="C107" s="33" t="s">
        <v>411</v>
      </c>
      <c r="D107" s="93">
        <v>1</v>
      </c>
    </row>
    <row r="108" spans="1:4" ht="20.100000000000001" customHeight="1">
      <c r="A108" s="153"/>
      <c r="B108" s="92" t="s">
        <v>664</v>
      </c>
      <c r="C108" s="33" t="s">
        <v>411</v>
      </c>
      <c r="D108" s="93">
        <v>1</v>
      </c>
    </row>
    <row r="109" spans="1:4" ht="20.100000000000001" customHeight="1">
      <c r="A109" s="153"/>
      <c r="B109" s="92" t="s">
        <v>665</v>
      </c>
      <c r="C109" s="33" t="s">
        <v>411</v>
      </c>
      <c r="D109" s="93">
        <v>1</v>
      </c>
    </row>
    <row r="110" spans="1:4" ht="20.100000000000001" customHeight="1">
      <c r="A110" s="153"/>
      <c r="B110" s="92" t="s">
        <v>666</v>
      </c>
      <c r="C110" s="33" t="s">
        <v>545</v>
      </c>
      <c r="D110" s="93">
        <v>2</v>
      </c>
    </row>
    <row r="111" spans="1:4" ht="20.100000000000001" customHeight="1">
      <c r="A111" s="153"/>
      <c r="B111" s="92" t="s">
        <v>667</v>
      </c>
      <c r="C111" s="33" t="s">
        <v>627</v>
      </c>
      <c r="D111" s="93">
        <v>2</v>
      </c>
    </row>
    <row r="112" spans="1:4" ht="20.100000000000001" customHeight="1">
      <c r="A112" s="153"/>
      <c r="B112" s="92" t="s">
        <v>668</v>
      </c>
      <c r="C112" s="33" t="s">
        <v>412</v>
      </c>
      <c r="D112" s="93">
        <v>2</v>
      </c>
    </row>
    <row r="113" spans="1:4" ht="20.100000000000001" customHeight="1">
      <c r="A113" s="153"/>
      <c r="B113" s="92" t="s">
        <v>669</v>
      </c>
      <c r="C113" s="33" t="s">
        <v>589</v>
      </c>
      <c r="D113" s="93">
        <v>1</v>
      </c>
    </row>
    <row r="114" spans="1:4" ht="20.100000000000001" customHeight="1" thickBot="1">
      <c r="A114" s="153"/>
      <c r="B114" s="94" t="s">
        <v>670</v>
      </c>
      <c r="C114" s="95" t="s">
        <v>413</v>
      </c>
      <c r="D114" s="96">
        <v>1</v>
      </c>
    </row>
    <row r="115" spans="1:4" ht="20.100000000000001" customHeight="1">
      <c r="A115" s="152" t="s">
        <v>671</v>
      </c>
      <c r="B115" s="89" t="s">
        <v>672</v>
      </c>
      <c r="C115" s="90" t="s">
        <v>673</v>
      </c>
      <c r="D115" s="91">
        <v>1</v>
      </c>
    </row>
    <row r="116" spans="1:4" ht="20.100000000000001" customHeight="1">
      <c r="A116" s="153"/>
      <c r="B116" s="92" t="s">
        <v>674</v>
      </c>
      <c r="C116" s="33" t="s">
        <v>619</v>
      </c>
      <c r="D116" s="93">
        <v>1</v>
      </c>
    </row>
    <row r="117" spans="1:4" ht="20.100000000000001" customHeight="1">
      <c r="A117" s="153"/>
      <c r="B117" s="92" t="s">
        <v>675</v>
      </c>
      <c r="C117" s="33" t="s">
        <v>411</v>
      </c>
      <c r="D117" s="93">
        <v>2</v>
      </c>
    </row>
    <row r="118" spans="1:4" ht="20.100000000000001" customHeight="1">
      <c r="A118" s="153"/>
      <c r="B118" s="92" t="s">
        <v>676</v>
      </c>
      <c r="C118" s="33" t="s">
        <v>411</v>
      </c>
      <c r="D118" s="93">
        <v>2</v>
      </c>
    </row>
    <row r="119" spans="1:4" ht="20.100000000000001" customHeight="1">
      <c r="A119" s="153"/>
      <c r="B119" s="92" t="s">
        <v>677</v>
      </c>
      <c r="C119" s="33" t="s">
        <v>411</v>
      </c>
      <c r="D119" s="93">
        <v>2</v>
      </c>
    </row>
    <row r="120" spans="1:4" ht="20.100000000000001" customHeight="1">
      <c r="A120" s="153"/>
      <c r="B120" s="92" t="s">
        <v>678</v>
      </c>
      <c r="C120" s="33" t="s">
        <v>538</v>
      </c>
      <c r="D120" s="93">
        <v>1</v>
      </c>
    </row>
    <row r="121" spans="1:4" ht="20.100000000000001" customHeight="1">
      <c r="A121" s="153"/>
      <c r="B121" s="92" t="s">
        <v>679</v>
      </c>
      <c r="C121" s="33" t="s">
        <v>411</v>
      </c>
      <c r="D121" s="93">
        <v>2</v>
      </c>
    </row>
    <row r="122" spans="1:4" ht="20.100000000000001" customHeight="1">
      <c r="A122" s="153"/>
      <c r="B122" s="92" t="s">
        <v>680</v>
      </c>
      <c r="C122" s="33" t="s">
        <v>411</v>
      </c>
      <c r="D122" s="93">
        <v>1</v>
      </c>
    </row>
    <row r="123" spans="1:4" ht="20.100000000000001" customHeight="1">
      <c r="A123" s="153"/>
      <c r="B123" s="92" t="s">
        <v>681</v>
      </c>
      <c r="C123" s="33" t="s">
        <v>411</v>
      </c>
      <c r="D123" s="93">
        <v>1</v>
      </c>
    </row>
    <row r="124" spans="1:4" ht="20.100000000000001" customHeight="1">
      <c r="A124" s="153"/>
      <c r="B124" s="92" t="s">
        <v>682</v>
      </c>
      <c r="C124" s="33" t="s">
        <v>538</v>
      </c>
      <c r="D124" s="93">
        <v>1</v>
      </c>
    </row>
    <row r="125" spans="1:4" ht="20.100000000000001" customHeight="1" thickBot="1">
      <c r="A125" s="153"/>
      <c r="B125" s="94" t="s">
        <v>683</v>
      </c>
      <c r="C125" s="95" t="s">
        <v>552</v>
      </c>
      <c r="D125" s="96">
        <v>1</v>
      </c>
    </row>
    <row r="126" spans="1:4" ht="20.100000000000001" customHeight="1">
      <c r="A126" s="152" t="s">
        <v>468</v>
      </c>
      <c r="B126" s="89" t="s">
        <v>684</v>
      </c>
      <c r="C126" s="90" t="s">
        <v>410</v>
      </c>
      <c r="D126" s="91">
        <v>2</v>
      </c>
    </row>
    <row r="127" spans="1:4" ht="20.100000000000001" customHeight="1">
      <c r="A127" s="153"/>
      <c r="B127" s="92" t="s">
        <v>685</v>
      </c>
      <c r="C127" s="33" t="s">
        <v>558</v>
      </c>
      <c r="D127" s="93">
        <v>2</v>
      </c>
    </row>
    <row r="128" spans="1:4" ht="20.100000000000001" customHeight="1">
      <c r="A128" s="153"/>
      <c r="B128" s="92" t="s">
        <v>686</v>
      </c>
      <c r="C128" s="33" t="s">
        <v>560</v>
      </c>
      <c r="D128" s="93">
        <v>2</v>
      </c>
    </row>
    <row r="129" spans="1:4" ht="20.100000000000001" customHeight="1">
      <c r="A129" s="153"/>
      <c r="B129" s="92" t="s">
        <v>687</v>
      </c>
      <c r="C129" s="33" t="s">
        <v>560</v>
      </c>
      <c r="D129" s="93">
        <v>2</v>
      </c>
    </row>
    <row r="130" spans="1:4" ht="20.100000000000001" customHeight="1">
      <c r="A130" s="153"/>
      <c r="B130" s="92" t="s">
        <v>688</v>
      </c>
      <c r="C130" s="33" t="s">
        <v>560</v>
      </c>
      <c r="D130" s="93">
        <v>2</v>
      </c>
    </row>
    <row r="131" spans="1:4" ht="20.100000000000001" customHeight="1">
      <c r="A131" s="153"/>
      <c r="B131" s="92" t="s">
        <v>689</v>
      </c>
      <c r="C131" s="33" t="s">
        <v>411</v>
      </c>
      <c r="D131" s="93">
        <v>2</v>
      </c>
    </row>
    <row r="132" spans="1:4" ht="20.100000000000001" customHeight="1">
      <c r="A132" s="153"/>
      <c r="B132" s="92" t="s">
        <v>690</v>
      </c>
      <c r="C132" s="33" t="s">
        <v>411</v>
      </c>
      <c r="D132" s="93">
        <v>2</v>
      </c>
    </row>
    <row r="133" spans="1:4" ht="20.100000000000001" customHeight="1">
      <c r="A133" s="153"/>
      <c r="B133" s="92" t="s">
        <v>691</v>
      </c>
      <c r="C133" s="33" t="s">
        <v>411</v>
      </c>
      <c r="D133" s="93">
        <v>2</v>
      </c>
    </row>
    <row r="134" spans="1:4" ht="20.100000000000001" customHeight="1">
      <c r="A134" s="153"/>
      <c r="B134" s="92" t="s">
        <v>692</v>
      </c>
      <c r="C134" s="33" t="s">
        <v>649</v>
      </c>
      <c r="D134" s="93">
        <v>2</v>
      </c>
    </row>
    <row r="135" spans="1:4" ht="20.100000000000001" customHeight="1">
      <c r="A135" s="153"/>
      <c r="B135" s="92" t="s">
        <v>693</v>
      </c>
      <c r="C135" s="33" t="s">
        <v>412</v>
      </c>
      <c r="D135" s="93">
        <v>2</v>
      </c>
    </row>
    <row r="136" spans="1:4" ht="20.100000000000001" customHeight="1">
      <c r="A136" s="153"/>
      <c r="B136" s="92" t="s">
        <v>694</v>
      </c>
      <c r="C136" s="33" t="s">
        <v>695</v>
      </c>
      <c r="D136" s="93">
        <v>1</v>
      </c>
    </row>
    <row r="137" spans="1:4" ht="20.100000000000001" customHeight="1" thickBot="1">
      <c r="A137" s="153"/>
      <c r="B137" s="94" t="s">
        <v>696</v>
      </c>
      <c r="C137" s="95" t="s">
        <v>414</v>
      </c>
      <c r="D137" s="96">
        <v>1</v>
      </c>
    </row>
    <row r="138" spans="1:4" ht="20.100000000000001" customHeight="1">
      <c r="A138" s="152" t="s">
        <v>697</v>
      </c>
      <c r="B138" s="89" t="s">
        <v>698</v>
      </c>
      <c r="C138" s="90" t="s">
        <v>556</v>
      </c>
      <c r="D138" s="91">
        <v>2</v>
      </c>
    </row>
    <row r="139" spans="1:4" ht="20.100000000000001" customHeight="1">
      <c r="A139" s="153"/>
      <c r="B139" s="92" t="s">
        <v>699</v>
      </c>
      <c r="C139" s="33" t="s">
        <v>673</v>
      </c>
      <c r="D139" s="93">
        <v>2</v>
      </c>
    </row>
    <row r="140" spans="1:4" ht="20.100000000000001" customHeight="1">
      <c r="A140" s="153"/>
      <c r="B140" s="92" t="s">
        <v>700</v>
      </c>
      <c r="C140" s="33" t="s">
        <v>411</v>
      </c>
      <c r="D140" s="93">
        <v>2</v>
      </c>
    </row>
    <row r="141" spans="1:4" ht="20.100000000000001" customHeight="1">
      <c r="A141" s="153"/>
      <c r="B141" s="92" t="s">
        <v>701</v>
      </c>
      <c r="C141" s="33" t="s">
        <v>702</v>
      </c>
      <c r="D141" s="93">
        <v>1</v>
      </c>
    </row>
    <row r="142" spans="1:4" ht="20.100000000000001" customHeight="1" thickBot="1">
      <c r="A142" s="153"/>
      <c r="B142" s="94" t="s">
        <v>703</v>
      </c>
      <c r="C142" s="95" t="s">
        <v>704</v>
      </c>
      <c r="D142" s="96">
        <v>1</v>
      </c>
    </row>
    <row r="143" spans="1:4" ht="20.100000000000001" customHeight="1" thickBot="1">
      <c r="A143" s="97" t="s">
        <v>705</v>
      </c>
      <c r="B143" s="98" t="s">
        <v>706</v>
      </c>
      <c r="C143" s="99" t="s">
        <v>412</v>
      </c>
      <c r="D143" s="100">
        <v>1</v>
      </c>
    </row>
    <row r="144" spans="1:4" ht="20.100000000000001" customHeight="1">
      <c r="A144" s="152" t="s">
        <v>707</v>
      </c>
      <c r="B144" s="89" t="s">
        <v>708</v>
      </c>
      <c r="C144" s="90" t="s">
        <v>673</v>
      </c>
      <c r="D144" s="91">
        <v>3</v>
      </c>
    </row>
    <row r="145" spans="1:4" ht="20.100000000000001" customHeight="1">
      <c r="A145" s="153"/>
      <c r="B145" s="92" t="s">
        <v>709</v>
      </c>
      <c r="C145" s="33" t="s">
        <v>411</v>
      </c>
      <c r="D145" s="93">
        <v>3</v>
      </c>
    </row>
    <row r="146" spans="1:4" ht="20.100000000000001" customHeight="1">
      <c r="A146" s="153"/>
      <c r="B146" s="92" t="s">
        <v>710</v>
      </c>
      <c r="C146" s="33" t="s">
        <v>578</v>
      </c>
      <c r="D146" s="93">
        <v>3</v>
      </c>
    </row>
    <row r="147" spans="1:4" ht="20.100000000000001" customHeight="1">
      <c r="A147" s="153"/>
      <c r="B147" s="92" t="s">
        <v>711</v>
      </c>
      <c r="C147" s="33" t="s">
        <v>411</v>
      </c>
      <c r="D147" s="93">
        <v>3</v>
      </c>
    </row>
    <row r="148" spans="1:4" ht="20.100000000000001" customHeight="1">
      <c r="A148" s="153"/>
      <c r="B148" s="92" t="s">
        <v>712</v>
      </c>
      <c r="C148" s="33" t="s">
        <v>411</v>
      </c>
      <c r="D148" s="93">
        <v>3</v>
      </c>
    </row>
    <row r="149" spans="1:4" ht="20.100000000000001" customHeight="1">
      <c r="A149" s="153"/>
      <c r="B149" s="92" t="s">
        <v>713</v>
      </c>
      <c r="C149" s="33" t="s">
        <v>411</v>
      </c>
      <c r="D149" s="93">
        <v>3</v>
      </c>
    </row>
    <row r="150" spans="1:4" ht="20.100000000000001" customHeight="1">
      <c r="A150" s="153"/>
      <c r="B150" s="92" t="s">
        <v>714</v>
      </c>
      <c r="C150" s="33" t="s">
        <v>411</v>
      </c>
      <c r="D150" s="93">
        <v>3</v>
      </c>
    </row>
    <row r="151" spans="1:4" ht="20.100000000000001" customHeight="1">
      <c r="A151" s="153"/>
      <c r="B151" s="92" t="s">
        <v>715</v>
      </c>
      <c r="C151" s="33" t="s">
        <v>545</v>
      </c>
      <c r="D151" s="93">
        <v>1</v>
      </c>
    </row>
    <row r="152" spans="1:4" ht="20.100000000000001" customHeight="1" thickBot="1">
      <c r="A152" s="153"/>
      <c r="B152" s="94" t="s">
        <v>716</v>
      </c>
      <c r="C152" s="95" t="s">
        <v>412</v>
      </c>
      <c r="D152" s="96">
        <v>1</v>
      </c>
    </row>
    <row r="153" spans="1:4" ht="20.100000000000001" customHeight="1">
      <c r="A153" s="152" t="s">
        <v>717</v>
      </c>
      <c r="B153" s="89" t="s">
        <v>718</v>
      </c>
      <c r="C153" s="90" t="s">
        <v>578</v>
      </c>
      <c r="D153" s="91">
        <v>3</v>
      </c>
    </row>
    <row r="154" spans="1:4" ht="20.100000000000001" customHeight="1">
      <c r="A154" s="153"/>
      <c r="B154" s="92" t="s">
        <v>719</v>
      </c>
      <c r="C154" s="33" t="s">
        <v>411</v>
      </c>
      <c r="D154" s="93">
        <v>3</v>
      </c>
    </row>
    <row r="155" spans="1:4" ht="20.100000000000001" customHeight="1">
      <c r="A155" s="153"/>
      <c r="B155" s="92" t="s">
        <v>720</v>
      </c>
      <c r="C155" s="33" t="s">
        <v>412</v>
      </c>
      <c r="D155" s="93">
        <v>2</v>
      </c>
    </row>
    <row r="156" spans="1:4" ht="20.100000000000001" customHeight="1">
      <c r="A156" s="153"/>
      <c r="B156" s="92" t="s">
        <v>721</v>
      </c>
      <c r="C156" s="33" t="s">
        <v>695</v>
      </c>
      <c r="D156" s="93">
        <v>1</v>
      </c>
    </row>
    <row r="157" spans="1:4" ht="20.100000000000001" customHeight="1">
      <c r="A157" s="153"/>
      <c r="B157" s="92" t="s">
        <v>722</v>
      </c>
      <c r="C157" s="33" t="s">
        <v>413</v>
      </c>
      <c r="D157" s="93">
        <v>1</v>
      </c>
    </row>
    <row r="158" spans="1:4" ht="20.100000000000001" customHeight="1">
      <c r="A158" s="153"/>
      <c r="B158" s="92" t="s">
        <v>723</v>
      </c>
      <c r="C158" s="33" t="s">
        <v>413</v>
      </c>
      <c r="D158" s="93">
        <v>1</v>
      </c>
    </row>
    <row r="159" spans="1:4" ht="20.100000000000001" customHeight="1">
      <c r="A159" s="153"/>
      <c r="B159" s="92" t="s">
        <v>724</v>
      </c>
      <c r="C159" s="33" t="s">
        <v>695</v>
      </c>
      <c r="D159" s="93">
        <v>1</v>
      </c>
    </row>
    <row r="160" spans="1:4" ht="20.100000000000001" customHeight="1" thickBot="1">
      <c r="A160" s="153"/>
      <c r="B160" s="94" t="s">
        <v>725</v>
      </c>
      <c r="C160" s="95" t="s">
        <v>591</v>
      </c>
      <c r="D160" s="96">
        <v>1</v>
      </c>
    </row>
    <row r="161" spans="1:4" ht="20.100000000000001" customHeight="1">
      <c r="A161" s="152" t="s">
        <v>451</v>
      </c>
      <c r="B161" s="89" t="s">
        <v>726</v>
      </c>
      <c r="C161" s="90" t="s">
        <v>410</v>
      </c>
      <c r="D161" s="91">
        <v>4</v>
      </c>
    </row>
    <row r="162" spans="1:4" ht="20.100000000000001" customHeight="1">
      <c r="A162" s="153"/>
      <c r="B162" s="92" t="s">
        <v>727</v>
      </c>
      <c r="C162" s="33" t="s">
        <v>410</v>
      </c>
      <c r="D162" s="93">
        <v>4</v>
      </c>
    </row>
    <row r="163" spans="1:4" ht="20.100000000000001" customHeight="1">
      <c r="A163" s="153"/>
      <c r="B163" s="92" t="s">
        <v>728</v>
      </c>
      <c r="C163" s="33" t="s">
        <v>560</v>
      </c>
      <c r="D163" s="93">
        <v>4</v>
      </c>
    </row>
    <row r="164" spans="1:4" ht="20.100000000000001" customHeight="1">
      <c r="A164" s="153"/>
      <c r="B164" s="92" t="s">
        <v>729</v>
      </c>
      <c r="C164" s="33" t="s">
        <v>410</v>
      </c>
      <c r="D164" s="93">
        <v>4</v>
      </c>
    </row>
    <row r="165" spans="1:4" ht="20.100000000000001" customHeight="1">
      <c r="A165" s="153"/>
      <c r="B165" s="92" t="s">
        <v>730</v>
      </c>
      <c r="C165" s="33" t="s">
        <v>560</v>
      </c>
      <c r="D165" s="93">
        <v>4</v>
      </c>
    </row>
    <row r="166" spans="1:4" ht="20.100000000000001" customHeight="1">
      <c r="A166" s="153"/>
      <c r="B166" s="92" t="s">
        <v>731</v>
      </c>
      <c r="C166" s="33" t="s">
        <v>411</v>
      </c>
      <c r="D166" s="93">
        <v>4</v>
      </c>
    </row>
    <row r="167" spans="1:4" ht="20.100000000000001" customHeight="1">
      <c r="A167" s="153"/>
      <c r="B167" s="92" t="s">
        <v>732</v>
      </c>
      <c r="C167" s="33" t="s">
        <v>411</v>
      </c>
      <c r="D167" s="93">
        <v>1</v>
      </c>
    </row>
    <row r="168" spans="1:4" ht="20.100000000000001" customHeight="1">
      <c r="A168" s="153"/>
      <c r="B168" s="92" t="s">
        <v>733</v>
      </c>
      <c r="C168" s="33" t="s">
        <v>578</v>
      </c>
      <c r="D168" s="93">
        <v>4</v>
      </c>
    </row>
    <row r="169" spans="1:4" ht="20.100000000000001" customHeight="1">
      <c r="A169" s="153"/>
      <c r="B169" s="92" t="s">
        <v>734</v>
      </c>
      <c r="C169" s="33" t="s">
        <v>411</v>
      </c>
      <c r="D169" s="93">
        <v>4</v>
      </c>
    </row>
    <row r="170" spans="1:4" ht="20.100000000000001" customHeight="1">
      <c r="A170" s="153"/>
      <c r="B170" s="92" t="s">
        <v>735</v>
      </c>
      <c r="C170" s="33" t="s">
        <v>411</v>
      </c>
      <c r="D170" s="93">
        <v>4</v>
      </c>
    </row>
    <row r="171" spans="1:4" ht="20.100000000000001" customHeight="1">
      <c r="A171" s="153"/>
      <c r="B171" s="92" t="s">
        <v>736</v>
      </c>
      <c r="C171" s="33" t="s">
        <v>578</v>
      </c>
      <c r="D171" s="93">
        <v>4</v>
      </c>
    </row>
    <row r="172" spans="1:4" ht="20.100000000000001" customHeight="1">
      <c r="A172" s="153"/>
      <c r="B172" s="92" t="s">
        <v>737</v>
      </c>
      <c r="C172" s="33" t="s">
        <v>545</v>
      </c>
      <c r="D172" s="93">
        <v>1</v>
      </c>
    </row>
    <row r="173" spans="1:4" ht="20.100000000000001" customHeight="1">
      <c r="A173" s="153"/>
      <c r="B173" s="92" t="s">
        <v>738</v>
      </c>
      <c r="C173" s="33" t="s">
        <v>412</v>
      </c>
      <c r="D173" s="93">
        <v>1</v>
      </c>
    </row>
    <row r="174" spans="1:4" ht="20.100000000000001" customHeight="1" thickBot="1">
      <c r="A174" s="153"/>
      <c r="B174" s="94" t="s">
        <v>739</v>
      </c>
      <c r="C174" s="95" t="s">
        <v>627</v>
      </c>
      <c r="D174" s="96">
        <v>1</v>
      </c>
    </row>
    <row r="175" spans="1:4" ht="20.100000000000001" customHeight="1">
      <c r="A175" s="152" t="s">
        <v>740</v>
      </c>
      <c r="B175" s="89" t="s">
        <v>741</v>
      </c>
      <c r="C175" s="90" t="s">
        <v>410</v>
      </c>
      <c r="D175" s="91">
        <v>3</v>
      </c>
    </row>
    <row r="176" spans="1:4" ht="20.100000000000001" customHeight="1">
      <c r="A176" s="153"/>
      <c r="B176" s="92" t="s">
        <v>742</v>
      </c>
      <c r="C176" s="33" t="s">
        <v>558</v>
      </c>
      <c r="D176" s="93">
        <v>3</v>
      </c>
    </row>
    <row r="177" spans="1:4" ht="20.100000000000001" customHeight="1">
      <c r="A177" s="153"/>
      <c r="B177" s="92" t="s">
        <v>743</v>
      </c>
      <c r="C177" s="33" t="s">
        <v>538</v>
      </c>
      <c r="D177" s="93">
        <v>3</v>
      </c>
    </row>
    <row r="178" spans="1:4" ht="20.100000000000001" customHeight="1">
      <c r="A178" s="153"/>
      <c r="B178" s="92" t="s">
        <v>744</v>
      </c>
      <c r="C178" s="33" t="s">
        <v>564</v>
      </c>
      <c r="D178" s="93">
        <v>3</v>
      </c>
    </row>
    <row r="179" spans="1:4" ht="20.100000000000001" customHeight="1">
      <c r="A179" s="153"/>
      <c r="B179" s="92" t="s">
        <v>745</v>
      </c>
      <c r="C179" s="33" t="s">
        <v>627</v>
      </c>
      <c r="D179" s="93">
        <v>2</v>
      </c>
    </row>
    <row r="180" spans="1:4" ht="20.100000000000001" customHeight="1">
      <c r="A180" s="153"/>
      <c r="B180" s="92" t="s">
        <v>746</v>
      </c>
      <c r="C180" s="33" t="s">
        <v>412</v>
      </c>
      <c r="D180" s="93">
        <v>2</v>
      </c>
    </row>
    <row r="181" spans="1:4" ht="20.100000000000001" customHeight="1">
      <c r="A181" s="153"/>
      <c r="B181" s="92" t="s">
        <v>747</v>
      </c>
      <c r="C181" s="33" t="s">
        <v>412</v>
      </c>
      <c r="D181" s="93">
        <v>2</v>
      </c>
    </row>
    <row r="182" spans="1:4" ht="20.100000000000001" customHeight="1" thickBot="1">
      <c r="A182" s="153"/>
      <c r="B182" s="94" t="s">
        <v>748</v>
      </c>
      <c r="C182" s="95" t="s">
        <v>749</v>
      </c>
      <c r="D182" s="96">
        <v>1</v>
      </c>
    </row>
    <row r="183" spans="1:4" ht="20.100000000000001" customHeight="1">
      <c r="A183" s="152" t="s">
        <v>455</v>
      </c>
      <c r="B183" s="89" t="s">
        <v>750</v>
      </c>
      <c r="C183" s="90" t="s">
        <v>560</v>
      </c>
      <c r="D183" s="91">
        <v>4</v>
      </c>
    </row>
    <row r="184" spans="1:4" ht="20.100000000000001" customHeight="1">
      <c r="A184" s="153"/>
      <c r="B184" s="92" t="s">
        <v>751</v>
      </c>
      <c r="C184" s="33" t="s">
        <v>410</v>
      </c>
      <c r="D184" s="93">
        <v>4</v>
      </c>
    </row>
    <row r="185" spans="1:4" ht="20.100000000000001" customHeight="1">
      <c r="A185" s="153"/>
      <c r="B185" s="92" t="s">
        <v>752</v>
      </c>
      <c r="C185" s="33" t="s">
        <v>410</v>
      </c>
      <c r="D185" s="93">
        <v>4</v>
      </c>
    </row>
    <row r="186" spans="1:4" ht="20.100000000000001" customHeight="1">
      <c r="A186" s="153"/>
      <c r="B186" s="92" t="s">
        <v>753</v>
      </c>
      <c r="C186" s="33" t="s">
        <v>410</v>
      </c>
      <c r="D186" s="93">
        <v>4</v>
      </c>
    </row>
    <row r="187" spans="1:4" ht="20.100000000000001" customHeight="1">
      <c r="A187" s="153"/>
      <c r="B187" s="92" t="s">
        <v>754</v>
      </c>
      <c r="C187" s="33" t="s">
        <v>558</v>
      </c>
      <c r="D187" s="93">
        <v>4</v>
      </c>
    </row>
    <row r="188" spans="1:4" ht="20.100000000000001" customHeight="1">
      <c r="A188" s="153"/>
      <c r="B188" s="92" t="s">
        <v>755</v>
      </c>
      <c r="C188" s="33" t="s">
        <v>560</v>
      </c>
      <c r="D188" s="93">
        <v>3</v>
      </c>
    </row>
    <row r="189" spans="1:4" ht="20.100000000000001" customHeight="1">
      <c r="A189" s="153"/>
      <c r="B189" s="92" t="s">
        <v>756</v>
      </c>
      <c r="C189" s="33" t="s">
        <v>410</v>
      </c>
      <c r="D189" s="93">
        <v>3</v>
      </c>
    </row>
    <row r="190" spans="1:4" ht="20.100000000000001" customHeight="1">
      <c r="A190" s="153"/>
      <c r="B190" s="92" t="s">
        <v>757</v>
      </c>
      <c r="C190" s="33" t="s">
        <v>560</v>
      </c>
      <c r="D190" s="93">
        <v>3</v>
      </c>
    </row>
    <row r="191" spans="1:4" ht="20.100000000000001" customHeight="1">
      <c r="A191" s="153"/>
      <c r="B191" s="92" t="s">
        <v>758</v>
      </c>
      <c r="C191" s="33" t="s">
        <v>410</v>
      </c>
      <c r="D191" s="93">
        <v>3</v>
      </c>
    </row>
    <row r="192" spans="1:4" ht="20.100000000000001" customHeight="1">
      <c r="A192" s="153"/>
      <c r="B192" s="92" t="s">
        <v>759</v>
      </c>
      <c r="C192" s="33" t="s">
        <v>619</v>
      </c>
      <c r="D192" s="93">
        <v>3</v>
      </c>
    </row>
    <row r="193" spans="1:4" ht="20.100000000000001" customHeight="1">
      <c r="A193" s="153"/>
      <c r="B193" s="92" t="s">
        <v>760</v>
      </c>
      <c r="C193" s="33" t="s">
        <v>560</v>
      </c>
      <c r="D193" s="93">
        <v>3</v>
      </c>
    </row>
    <row r="194" spans="1:4" ht="20.100000000000001" customHeight="1">
      <c r="A194" s="153"/>
      <c r="B194" s="92" t="s">
        <v>761</v>
      </c>
      <c r="C194" s="33" t="s">
        <v>411</v>
      </c>
      <c r="D194" s="93">
        <v>4</v>
      </c>
    </row>
    <row r="195" spans="1:4" ht="20.100000000000001" customHeight="1">
      <c r="A195" s="153"/>
      <c r="B195" s="92" t="s">
        <v>762</v>
      </c>
      <c r="C195" s="33" t="s">
        <v>411</v>
      </c>
      <c r="D195" s="93">
        <v>4</v>
      </c>
    </row>
    <row r="196" spans="1:4" ht="20.100000000000001" customHeight="1">
      <c r="A196" s="153"/>
      <c r="B196" s="92" t="s">
        <v>763</v>
      </c>
      <c r="C196" s="33" t="s">
        <v>411</v>
      </c>
      <c r="D196" s="93">
        <v>1</v>
      </c>
    </row>
    <row r="197" spans="1:4" ht="20.100000000000001" customHeight="1">
      <c r="A197" s="153"/>
      <c r="B197" s="92" t="s">
        <v>764</v>
      </c>
      <c r="C197" s="33" t="s">
        <v>412</v>
      </c>
      <c r="D197" s="93">
        <v>1</v>
      </c>
    </row>
    <row r="198" spans="1:4" ht="20.100000000000001" customHeight="1" thickBot="1">
      <c r="A198" s="158"/>
      <c r="B198" s="101" t="s">
        <v>765</v>
      </c>
      <c r="C198" s="34" t="s">
        <v>412</v>
      </c>
      <c r="D198" s="102">
        <v>1</v>
      </c>
    </row>
    <row r="199" spans="1:4" ht="20.100000000000001" customHeight="1">
      <c r="A199" s="152" t="s">
        <v>766</v>
      </c>
      <c r="B199" s="89" t="s">
        <v>767</v>
      </c>
      <c r="C199" s="90" t="s">
        <v>411</v>
      </c>
      <c r="D199" s="91">
        <v>1</v>
      </c>
    </row>
    <row r="200" spans="1:4" ht="20.100000000000001" customHeight="1">
      <c r="A200" s="153"/>
      <c r="B200" s="92" t="s">
        <v>768</v>
      </c>
      <c r="C200" s="33" t="s">
        <v>411</v>
      </c>
      <c r="D200" s="93">
        <v>3</v>
      </c>
    </row>
    <row r="201" spans="1:4" ht="20.100000000000001" customHeight="1">
      <c r="A201" s="153"/>
      <c r="B201" s="92" t="s">
        <v>769</v>
      </c>
      <c r="C201" s="33" t="s">
        <v>411</v>
      </c>
      <c r="D201" s="93">
        <v>3</v>
      </c>
    </row>
    <row r="202" spans="1:4" ht="20.100000000000001" customHeight="1" thickBot="1">
      <c r="A202" s="153"/>
      <c r="B202" s="94" t="s">
        <v>770</v>
      </c>
      <c r="C202" s="95" t="s">
        <v>411</v>
      </c>
      <c r="D202" s="96">
        <v>3</v>
      </c>
    </row>
    <row r="203" spans="1:4" ht="20.100000000000001" customHeight="1">
      <c r="A203" s="152" t="s">
        <v>771</v>
      </c>
      <c r="B203" s="89" t="s">
        <v>772</v>
      </c>
      <c r="C203" s="90" t="s">
        <v>558</v>
      </c>
      <c r="D203" s="91">
        <v>3</v>
      </c>
    </row>
    <row r="204" spans="1:4" ht="20.100000000000001" customHeight="1">
      <c r="A204" s="153"/>
      <c r="B204" s="92" t="s">
        <v>773</v>
      </c>
      <c r="C204" s="33" t="s">
        <v>410</v>
      </c>
      <c r="D204" s="93">
        <v>3</v>
      </c>
    </row>
    <row r="205" spans="1:4" ht="20.100000000000001" customHeight="1">
      <c r="A205" s="153"/>
      <c r="B205" s="92" t="s">
        <v>774</v>
      </c>
      <c r="C205" s="33" t="s">
        <v>558</v>
      </c>
      <c r="D205" s="93">
        <v>3</v>
      </c>
    </row>
    <row r="206" spans="1:4" ht="20.100000000000001" customHeight="1">
      <c r="A206" s="153"/>
      <c r="B206" s="92" t="s">
        <v>775</v>
      </c>
      <c r="C206" s="33" t="s">
        <v>410</v>
      </c>
      <c r="D206" s="93">
        <v>3</v>
      </c>
    </row>
    <row r="207" spans="1:4" ht="20.100000000000001" customHeight="1">
      <c r="A207" s="153"/>
      <c r="B207" s="92" t="s">
        <v>776</v>
      </c>
      <c r="C207" s="33" t="s">
        <v>411</v>
      </c>
      <c r="D207" s="93">
        <v>4</v>
      </c>
    </row>
    <row r="208" spans="1:4" ht="20.100000000000001" customHeight="1">
      <c r="A208" s="153"/>
      <c r="B208" s="92" t="s">
        <v>777</v>
      </c>
      <c r="C208" s="33" t="s">
        <v>573</v>
      </c>
      <c r="D208" s="93">
        <v>4</v>
      </c>
    </row>
    <row r="209" spans="1:4" ht="20.100000000000001" customHeight="1">
      <c r="A209" s="153"/>
      <c r="B209" s="92" t="s">
        <v>778</v>
      </c>
      <c r="C209" s="33" t="s">
        <v>411</v>
      </c>
      <c r="D209" s="93">
        <v>4</v>
      </c>
    </row>
    <row r="210" spans="1:4" ht="20.100000000000001" customHeight="1">
      <c r="A210" s="153"/>
      <c r="B210" s="92" t="s">
        <v>779</v>
      </c>
      <c r="C210" s="33" t="s">
        <v>411</v>
      </c>
      <c r="D210" s="93">
        <v>4</v>
      </c>
    </row>
    <row r="211" spans="1:4" ht="20.100000000000001" customHeight="1">
      <c r="A211" s="153"/>
      <c r="B211" s="92" t="s">
        <v>780</v>
      </c>
      <c r="C211" s="33" t="s">
        <v>538</v>
      </c>
      <c r="D211" s="93">
        <v>4</v>
      </c>
    </row>
    <row r="212" spans="1:4" ht="20.100000000000001" customHeight="1">
      <c r="A212" s="153"/>
      <c r="B212" s="92" t="s">
        <v>781</v>
      </c>
      <c r="C212" s="33" t="s">
        <v>412</v>
      </c>
      <c r="D212" s="93">
        <v>2</v>
      </c>
    </row>
    <row r="213" spans="1:4" ht="20.100000000000001" customHeight="1">
      <c r="A213" s="153"/>
      <c r="B213" s="92" t="s">
        <v>782</v>
      </c>
      <c r="C213" s="33" t="s">
        <v>598</v>
      </c>
      <c r="D213" s="93">
        <v>2</v>
      </c>
    </row>
    <row r="214" spans="1:4" ht="20.100000000000001" customHeight="1">
      <c r="A214" s="153"/>
      <c r="B214" s="92" t="s">
        <v>783</v>
      </c>
      <c r="C214" s="33" t="s">
        <v>412</v>
      </c>
      <c r="D214" s="93">
        <v>2</v>
      </c>
    </row>
    <row r="215" spans="1:4" ht="20.100000000000001" customHeight="1">
      <c r="A215" s="153"/>
      <c r="B215" s="92" t="s">
        <v>784</v>
      </c>
      <c r="C215" s="33" t="s">
        <v>412</v>
      </c>
      <c r="D215" s="93">
        <v>2</v>
      </c>
    </row>
    <row r="216" spans="1:4" ht="20.100000000000001" customHeight="1">
      <c r="A216" s="153"/>
      <c r="B216" s="92" t="s">
        <v>785</v>
      </c>
      <c r="C216" s="33" t="s">
        <v>413</v>
      </c>
      <c r="D216" s="93">
        <v>1</v>
      </c>
    </row>
    <row r="217" spans="1:4" ht="20.100000000000001" customHeight="1">
      <c r="A217" s="153"/>
      <c r="B217" s="92" t="s">
        <v>786</v>
      </c>
      <c r="C217" s="33" t="s">
        <v>413</v>
      </c>
      <c r="D217" s="93">
        <v>1</v>
      </c>
    </row>
    <row r="218" spans="1:4" ht="20.100000000000001" customHeight="1" thickBot="1">
      <c r="A218" s="153"/>
      <c r="B218" s="94" t="s">
        <v>787</v>
      </c>
      <c r="C218" s="95" t="s">
        <v>589</v>
      </c>
      <c r="D218" s="96">
        <v>1</v>
      </c>
    </row>
    <row r="219" spans="1:4" ht="20.100000000000001" customHeight="1">
      <c r="A219" s="152" t="s">
        <v>459</v>
      </c>
      <c r="B219" s="89" t="s">
        <v>788</v>
      </c>
      <c r="C219" s="90" t="s">
        <v>410</v>
      </c>
      <c r="D219" s="91">
        <v>3</v>
      </c>
    </row>
    <row r="220" spans="1:4" ht="20.100000000000001" customHeight="1">
      <c r="A220" s="153"/>
      <c r="B220" s="92" t="s">
        <v>789</v>
      </c>
      <c r="C220" s="33" t="s">
        <v>558</v>
      </c>
      <c r="D220" s="93">
        <v>3</v>
      </c>
    </row>
    <row r="221" spans="1:4" ht="20.100000000000001" customHeight="1">
      <c r="A221" s="153"/>
      <c r="B221" s="92" t="s">
        <v>790</v>
      </c>
      <c r="C221" s="33" t="s">
        <v>410</v>
      </c>
      <c r="D221" s="93">
        <v>3</v>
      </c>
    </row>
    <row r="222" spans="1:4" ht="20.100000000000001" customHeight="1">
      <c r="A222" s="153"/>
      <c r="B222" s="92" t="s">
        <v>791</v>
      </c>
      <c r="C222" s="33" t="s">
        <v>556</v>
      </c>
      <c r="D222" s="93">
        <v>3</v>
      </c>
    </row>
    <row r="223" spans="1:4" ht="20.100000000000001" customHeight="1">
      <c r="A223" s="153"/>
      <c r="B223" s="92" t="s">
        <v>792</v>
      </c>
      <c r="C223" s="33" t="s">
        <v>410</v>
      </c>
      <c r="D223" s="93">
        <v>3</v>
      </c>
    </row>
    <row r="224" spans="1:4" ht="20.100000000000001" customHeight="1">
      <c r="A224" s="153"/>
      <c r="B224" s="92" t="s">
        <v>793</v>
      </c>
      <c r="C224" s="33" t="s">
        <v>410</v>
      </c>
      <c r="D224" s="93">
        <v>3</v>
      </c>
    </row>
    <row r="225" spans="1:4" ht="20.100000000000001" customHeight="1">
      <c r="A225" s="153"/>
      <c r="B225" s="92" t="s">
        <v>794</v>
      </c>
      <c r="C225" s="33" t="s">
        <v>573</v>
      </c>
      <c r="D225" s="93">
        <v>3</v>
      </c>
    </row>
    <row r="226" spans="1:4" ht="20.100000000000001" customHeight="1">
      <c r="A226" s="153"/>
      <c r="B226" s="92" t="s">
        <v>795</v>
      </c>
      <c r="C226" s="33" t="s">
        <v>411</v>
      </c>
      <c r="D226" s="93">
        <v>3</v>
      </c>
    </row>
    <row r="227" spans="1:4" ht="20.100000000000001" customHeight="1">
      <c r="A227" s="153"/>
      <c r="B227" s="92" t="s">
        <v>796</v>
      </c>
      <c r="C227" s="33" t="s">
        <v>411</v>
      </c>
      <c r="D227" s="93">
        <v>3</v>
      </c>
    </row>
    <row r="228" spans="1:4" ht="20.100000000000001" customHeight="1">
      <c r="A228" s="153"/>
      <c r="B228" s="92" t="s">
        <v>797</v>
      </c>
      <c r="C228" s="33" t="s">
        <v>411</v>
      </c>
      <c r="D228" s="93">
        <v>3</v>
      </c>
    </row>
    <row r="229" spans="1:4" ht="20.100000000000001" customHeight="1" thickBot="1">
      <c r="A229" s="153"/>
      <c r="B229" s="94" t="s">
        <v>798</v>
      </c>
      <c r="C229" s="95" t="s">
        <v>411</v>
      </c>
      <c r="D229" s="96">
        <v>3</v>
      </c>
    </row>
    <row r="230" spans="1:4" ht="20.100000000000001" customHeight="1">
      <c r="A230" s="152" t="s">
        <v>799</v>
      </c>
      <c r="B230" s="89" t="s">
        <v>800</v>
      </c>
      <c r="C230" s="90" t="s">
        <v>410</v>
      </c>
      <c r="D230" s="91">
        <v>4</v>
      </c>
    </row>
    <row r="231" spans="1:4" ht="20.100000000000001" customHeight="1">
      <c r="A231" s="153"/>
      <c r="B231" s="92" t="s">
        <v>801</v>
      </c>
      <c r="C231" s="33" t="s">
        <v>619</v>
      </c>
      <c r="D231" s="93">
        <v>4</v>
      </c>
    </row>
    <row r="232" spans="1:4" ht="20.100000000000001" customHeight="1">
      <c r="A232" s="153"/>
      <c r="B232" s="92" t="s">
        <v>802</v>
      </c>
      <c r="C232" s="33" t="s">
        <v>410</v>
      </c>
      <c r="D232" s="93">
        <v>4</v>
      </c>
    </row>
    <row r="233" spans="1:4" ht="20.100000000000001" customHeight="1">
      <c r="A233" s="153"/>
      <c r="B233" s="92" t="s">
        <v>803</v>
      </c>
      <c r="C233" s="33" t="s">
        <v>410</v>
      </c>
      <c r="D233" s="93">
        <v>4</v>
      </c>
    </row>
    <row r="234" spans="1:4" ht="20.100000000000001" customHeight="1">
      <c r="A234" s="153"/>
      <c r="B234" s="92" t="s">
        <v>804</v>
      </c>
      <c r="C234" s="33" t="s">
        <v>410</v>
      </c>
      <c r="D234" s="93">
        <v>4</v>
      </c>
    </row>
    <row r="235" spans="1:4" ht="20.100000000000001" customHeight="1">
      <c r="A235" s="153"/>
      <c r="B235" s="92" t="s">
        <v>805</v>
      </c>
      <c r="C235" s="33" t="s">
        <v>411</v>
      </c>
      <c r="D235" s="93">
        <v>4</v>
      </c>
    </row>
    <row r="236" spans="1:4" ht="20.100000000000001" customHeight="1">
      <c r="A236" s="153"/>
      <c r="B236" s="92" t="s">
        <v>806</v>
      </c>
      <c r="C236" s="33" t="s">
        <v>411</v>
      </c>
      <c r="D236" s="93">
        <v>4</v>
      </c>
    </row>
    <row r="237" spans="1:4" ht="20.100000000000001" customHeight="1">
      <c r="A237" s="153"/>
      <c r="B237" s="92" t="s">
        <v>807</v>
      </c>
      <c r="C237" s="33" t="s">
        <v>411</v>
      </c>
      <c r="D237" s="93">
        <v>4</v>
      </c>
    </row>
    <row r="238" spans="1:4" ht="20.100000000000001" customHeight="1">
      <c r="A238" s="153"/>
      <c r="B238" s="92" t="s">
        <v>808</v>
      </c>
      <c r="C238" s="33" t="s">
        <v>411</v>
      </c>
      <c r="D238" s="93">
        <v>4</v>
      </c>
    </row>
    <row r="239" spans="1:4" ht="20.100000000000001" customHeight="1">
      <c r="A239" s="153"/>
      <c r="B239" s="92" t="s">
        <v>809</v>
      </c>
      <c r="C239" s="33" t="s">
        <v>411</v>
      </c>
      <c r="D239" s="93">
        <v>3</v>
      </c>
    </row>
    <row r="240" spans="1:4" ht="20.100000000000001" customHeight="1">
      <c r="A240" s="153"/>
      <c r="B240" s="92" t="s">
        <v>810</v>
      </c>
      <c r="C240" s="33" t="s">
        <v>411</v>
      </c>
      <c r="D240" s="93">
        <v>3</v>
      </c>
    </row>
    <row r="241" spans="1:4" ht="20.100000000000001" customHeight="1">
      <c r="A241" s="153"/>
      <c r="B241" s="92" t="s">
        <v>811</v>
      </c>
      <c r="C241" s="33" t="s">
        <v>538</v>
      </c>
      <c r="D241" s="93">
        <v>3</v>
      </c>
    </row>
    <row r="242" spans="1:4" ht="20.100000000000001" customHeight="1" thickBot="1">
      <c r="A242" s="153"/>
      <c r="B242" s="94" t="s">
        <v>812</v>
      </c>
      <c r="C242" s="95" t="s">
        <v>412</v>
      </c>
      <c r="D242" s="96">
        <v>2</v>
      </c>
    </row>
    <row r="243" spans="1:4" ht="20.100000000000001" customHeight="1">
      <c r="A243" s="152" t="s">
        <v>449</v>
      </c>
      <c r="B243" s="89" t="s">
        <v>813</v>
      </c>
      <c r="C243" s="90" t="s">
        <v>411</v>
      </c>
      <c r="D243" s="91">
        <v>4</v>
      </c>
    </row>
    <row r="244" spans="1:4" ht="20.100000000000001" customHeight="1" thickBot="1">
      <c r="A244" s="153"/>
      <c r="B244" s="94" t="s">
        <v>814</v>
      </c>
      <c r="C244" s="95" t="s">
        <v>573</v>
      </c>
      <c r="D244" s="96">
        <v>4</v>
      </c>
    </row>
    <row r="245" spans="1:4" ht="20.100000000000001" customHeight="1">
      <c r="A245" s="152" t="s">
        <v>815</v>
      </c>
      <c r="B245" s="89" t="s">
        <v>816</v>
      </c>
      <c r="C245" s="90" t="s">
        <v>619</v>
      </c>
      <c r="D245" s="91">
        <v>4</v>
      </c>
    </row>
    <row r="246" spans="1:4" ht="20.100000000000001" customHeight="1">
      <c r="A246" s="153"/>
      <c r="B246" s="92" t="s">
        <v>817</v>
      </c>
      <c r="C246" s="33" t="s">
        <v>410</v>
      </c>
      <c r="D246" s="93">
        <v>4</v>
      </c>
    </row>
    <row r="247" spans="1:4" ht="20.100000000000001" customHeight="1">
      <c r="A247" s="153"/>
      <c r="B247" s="92" t="s">
        <v>818</v>
      </c>
      <c r="C247" s="33" t="s">
        <v>410</v>
      </c>
      <c r="D247" s="93">
        <v>4</v>
      </c>
    </row>
    <row r="248" spans="1:4" ht="20.100000000000001" customHeight="1">
      <c r="A248" s="153"/>
      <c r="B248" s="92" t="s">
        <v>819</v>
      </c>
      <c r="C248" s="33" t="s">
        <v>410</v>
      </c>
      <c r="D248" s="93">
        <v>4</v>
      </c>
    </row>
    <row r="249" spans="1:4" ht="20.100000000000001" customHeight="1">
      <c r="A249" s="153"/>
      <c r="B249" s="92" t="s">
        <v>820</v>
      </c>
      <c r="C249" s="33" t="s">
        <v>573</v>
      </c>
      <c r="D249" s="93">
        <v>2</v>
      </c>
    </row>
    <row r="250" spans="1:4" ht="20.100000000000001" customHeight="1">
      <c r="A250" s="153"/>
      <c r="B250" s="92" t="s">
        <v>821</v>
      </c>
      <c r="C250" s="33" t="s">
        <v>411</v>
      </c>
      <c r="D250" s="93">
        <v>2</v>
      </c>
    </row>
    <row r="251" spans="1:4" ht="20.100000000000001" customHeight="1" thickBot="1">
      <c r="A251" s="153"/>
      <c r="B251" s="94" t="s">
        <v>822</v>
      </c>
      <c r="C251" s="95" t="s">
        <v>411</v>
      </c>
      <c r="D251" s="96">
        <v>2</v>
      </c>
    </row>
    <row r="252" spans="1:4" ht="20.100000000000001" customHeight="1">
      <c r="A252" s="152" t="s">
        <v>456</v>
      </c>
      <c r="B252" s="89" t="s">
        <v>823</v>
      </c>
      <c r="C252" s="90" t="s">
        <v>410</v>
      </c>
      <c r="D252" s="91">
        <v>3</v>
      </c>
    </row>
    <row r="253" spans="1:4" ht="20.100000000000001" customHeight="1">
      <c r="A253" s="153"/>
      <c r="B253" s="92" t="s">
        <v>824</v>
      </c>
      <c r="C253" s="33" t="s">
        <v>538</v>
      </c>
      <c r="D253" s="93">
        <v>4</v>
      </c>
    </row>
    <row r="254" spans="1:4" ht="20.100000000000001" customHeight="1">
      <c r="A254" s="153"/>
      <c r="B254" s="92" t="s">
        <v>825</v>
      </c>
      <c r="C254" s="33" t="s">
        <v>411</v>
      </c>
      <c r="D254" s="93">
        <v>4</v>
      </c>
    </row>
    <row r="255" spans="1:4" ht="20.100000000000001" customHeight="1" thickBot="1">
      <c r="A255" s="153"/>
      <c r="B255" s="94" t="s">
        <v>826</v>
      </c>
      <c r="C255" s="95" t="s">
        <v>411</v>
      </c>
      <c r="D255" s="96">
        <v>4</v>
      </c>
    </row>
    <row r="256" spans="1:4" ht="20.100000000000001" customHeight="1">
      <c r="A256" s="152" t="s">
        <v>827</v>
      </c>
      <c r="B256" s="89" t="s">
        <v>828</v>
      </c>
      <c r="C256" s="90" t="s">
        <v>411</v>
      </c>
      <c r="D256" s="91">
        <v>5</v>
      </c>
    </row>
    <row r="257" spans="1:4" ht="20.100000000000001" customHeight="1">
      <c r="A257" s="153"/>
      <c r="B257" s="92" t="s">
        <v>829</v>
      </c>
      <c r="C257" s="33" t="s">
        <v>594</v>
      </c>
      <c r="D257" s="93">
        <v>5</v>
      </c>
    </row>
    <row r="258" spans="1:4" ht="20.100000000000001" customHeight="1">
      <c r="A258" s="153"/>
      <c r="B258" s="92" t="s">
        <v>830</v>
      </c>
      <c r="C258" s="33" t="s">
        <v>538</v>
      </c>
      <c r="D258" s="93">
        <v>4</v>
      </c>
    </row>
    <row r="259" spans="1:4" ht="20.100000000000001" customHeight="1">
      <c r="A259" s="153"/>
      <c r="B259" s="92" t="s">
        <v>831</v>
      </c>
      <c r="C259" s="33" t="s">
        <v>411</v>
      </c>
      <c r="D259" s="93">
        <v>5</v>
      </c>
    </row>
    <row r="260" spans="1:4" ht="20.100000000000001" customHeight="1">
      <c r="A260" s="153"/>
      <c r="B260" s="92" t="s">
        <v>832</v>
      </c>
      <c r="C260" s="33" t="s">
        <v>538</v>
      </c>
      <c r="D260" s="93">
        <v>1</v>
      </c>
    </row>
    <row r="261" spans="1:4" ht="20.100000000000001" customHeight="1">
      <c r="A261" s="153"/>
      <c r="B261" s="92" t="s">
        <v>833</v>
      </c>
      <c r="C261" s="33" t="s">
        <v>538</v>
      </c>
      <c r="D261" s="93">
        <v>5</v>
      </c>
    </row>
    <row r="262" spans="1:4" ht="20.100000000000001" customHeight="1">
      <c r="A262" s="153"/>
      <c r="B262" s="92" t="s">
        <v>834</v>
      </c>
      <c r="C262" s="33" t="s">
        <v>412</v>
      </c>
      <c r="D262" s="93">
        <v>1</v>
      </c>
    </row>
    <row r="263" spans="1:4" ht="20.100000000000001" customHeight="1" thickBot="1">
      <c r="A263" s="153"/>
      <c r="B263" s="94" t="s">
        <v>835</v>
      </c>
      <c r="C263" s="95" t="s">
        <v>702</v>
      </c>
      <c r="D263" s="96">
        <v>1</v>
      </c>
    </row>
    <row r="264" spans="1:4" ht="20.100000000000001" customHeight="1">
      <c r="A264" s="152" t="s">
        <v>836</v>
      </c>
      <c r="B264" s="89" t="s">
        <v>837</v>
      </c>
      <c r="C264" s="90" t="s">
        <v>573</v>
      </c>
      <c r="D264" s="91">
        <v>2</v>
      </c>
    </row>
    <row r="265" spans="1:4" ht="20.100000000000001" customHeight="1">
      <c r="A265" s="153"/>
      <c r="B265" s="92" t="s">
        <v>838</v>
      </c>
      <c r="C265" s="33" t="s">
        <v>538</v>
      </c>
      <c r="D265" s="93">
        <v>2</v>
      </c>
    </row>
    <row r="266" spans="1:4" ht="20.100000000000001" customHeight="1">
      <c r="A266" s="153"/>
      <c r="B266" s="92" t="s">
        <v>839</v>
      </c>
      <c r="C266" s="33" t="s">
        <v>411</v>
      </c>
      <c r="D266" s="93">
        <v>5</v>
      </c>
    </row>
    <row r="267" spans="1:4" ht="20.100000000000001" customHeight="1">
      <c r="A267" s="153"/>
      <c r="B267" s="92" t="s">
        <v>840</v>
      </c>
      <c r="C267" s="33" t="s">
        <v>545</v>
      </c>
      <c r="D267" s="93">
        <v>2</v>
      </c>
    </row>
    <row r="268" spans="1:4" ht="20.100000000000001" customHeight="1">
      <c r="A268" s="153"/>
      <c r="B268" s="92" t="s">
        <v>841</v>
      </c>
      <c r="C268" s="33" t="s">
        <v>412</v>
      </c>
      <c r="D268" s="93">
        <v>2</v>
      </c>
    </row>
    <row r="269" spans="1:4" ht="20.100000000000001" customHeight="1">
      <c r="A269" s="153"/>
      <c r="B269" s="92" t="s">
        <v>842</v>
      </c>
      <c r="C269" s="33" t="s">
        <v>695</v>
      </c>
      <c r="D269" s="93">
        <v>1</v>
      </c>
    </row>
    <row r="270" spans="1:4" ht="20.100000000000001" customHeight="1">
      <c r="A270" s="153"/>
      <c r="B270" s="92" t="s">
        <v>843</v>
      </c>
      <c r="C270" s="33" t="s">
        <v>589</v>
      </c>
      <c r="D270" s="93">
        <v>1</v>
      </c>
    </row>
    <row r="271" spans="1:4" ht="20.100000000000001" customHeight="1">
      <c r="A271" s="153"/>
      <c r="B271" s="92" t="s">
        <v>844</v>
      </c>
      <c r="C271" s="33" t="s">
        <v>695</v>
      </c>
      <c r="D271" s="93">
        <v>1</v>
      </c>
    </row>
    <row r="272" spans="1:4" ht="20.100000000000001" customHeight="1">
      <c r="A272" s="153"/>
      <c r="B272" s="92" t="s">
        <v>845</v>
      </c>
      <c r="C272" s="33" t="s">
        <v>413</v>
      </c>
      <c r="D272" s="93">
        <v>1</v>
      </c>
    </row>
    <row r="273" spans="1:4" ht="20.100000000000001" customHeight="1" thickBot="1">
      <c r="A273" s="153"/>
      <c r="B273" s="94" t="s">
        <v>846</v>
      </c>
      <c r="C273" s="95" t="s">
        <v>413</v>
      </c>
      <c r="D273" s="96">
        <v>1</v>
      </c>
    </row>
    <row r="274" spans="1:4" ht="20.100000000000001" customHeight="1" thickBot="1">
      <c r="A274" s="97" t="s">
        <v>847</v>
      </c>
      <c r="B274" s="98" t="s">
        <v>848</v>
      </c>
      <c r="C274" s="99" t="s">
        <v>411</v>
      </c>
      <c r="D274" s="100">
        <v>5</v>
      </c>
    </row>
    <row r="275" spans="1:4" ht="20.100000000000001" customHeight="1" thickBot="1">
      <c r="A275" s="97" t="s">
        <v>849</v>
      </c>
      <c r="B275" s="98" t="s">
        <v>850</v>
      </c>
      <c r="C275" s="99" t="s">
        <v>413</v>
      </c>
      <c r="D275" s="100">
        <v>1</v>
      </c>
    </row>
    <row r="276" spans="1:4" ht="20.100000000000001" customHeight="1">
      <c r="A276" s="152" t="s">
        <v>851</v>
      </c>
      <c r="B276" s="89" t="s">
        <v>852</v>
      </c>
      <c r="C276" s="90" t="s">
        <v>411</v>
      </c>
      <c r="D276" s="91">
        <v>5</v>
      </c>
    </row>
    <row r="277" spans="1:4" ht="20.100000000000001" customHeight="1">
      <c r="A277" s="153"/>
      <c r="B277" s="92" t="s">
        <v>853</v>
      </c>
      <c r="C277" s="33" t="s">
        <v>411</v>
      </c>
      <c r="D277" s="93">
        <v>5</v>
      </c>
    </row>
    <row r="278" spans="1:4" ht="20.100000000000001" customHeight="1">
      <c r="A278" s="153"/>
      <c r="B278" s="92" t="s">
        <v>854</v>
      </c>
      <c r="C278" s="33" t="s">
        <v>411</v>
      </c>
      <c r="D278" s="93">
        <v>5</v>
      </c>
    </row>
    <row r="279" spans="1:4" ht="20.100000000000001" customHeight="1" thickBot="1">
      <c r="A279" s="153"/>
      <c r="B279" s="94" t="s">
        <v>855</v>
      </c>
      <c r="C279" s="95" t="s">
        <v>649</v>
      </c>
      <c r="D279" s="96">
        <v>1</v>
      </c>
    </row>
    <row r="280" spans="1:4" ht="20.100000000000001" customHeight="1">
      <c r="A280" s="152" t="s">
        <v>856</v>
      </c>
      <c r="B280" s="89" t="s">
        <v>857</v>
      </c>
      <c r="C280" s="90" t="s">
        <v>410</v>
      </c>
      <c r="D280" s="91">
        <v>5</v>
      </c>
    </row>
    <row r="281" spans="1:4" ht="20.100000000000001" customHeight="1">
      <c r="A281" s="153"/>
      <c r="B281" s="92" t="s">
        <v>858</v>
      </c>
      <c r="C281" s="33" t="s">
        <v>410</v>
      </c>
      <c r="D281" s="93">
        <v>4</v>
      </c>
    </row>
    <row r="282" spans="1:4" ht="20.100000000000001" customHeight="1">
      <c r="A282" s="153"/>
      <c r="B282" s="92" t="s">
        <v>859</v>
      </c>
      <c r="C282" s="33" t="s">
        <v>564</v>
      </c>
      <c r="D282" s="93">
        <v>4</v>
      </c>
    </row>
    <row r="283" spans="1:4" ht="20.100000000000001" customHeight="1">
      <c r="A283" s="153"/>
      <c r="B283" s="92" t="s">
        <v>860</v>
      </c>
      <c r="C283" s="33" t="s">
        <v>573</v>
      </c>
      <c r="D283" s="93">
        <v>5</v>
      </c>
    </row>
    <row r="284" spans="1:4" ht="20.100000000000001" customHeight="1" thickBot="1">
      <c r="A284" s="153"/>
      <c r="B284" s="94" t="s">
        <v>861</v>
      </c>
      <c r="C284" s="95" t="s">
        <v>412</v>
      </c>
      <c r="D284" s="96">
        <v>2</v>
      </c>
    </row>
    <row r="285" spans="1:4" ht="20.100000000000001" customHeight="1">
      <c r="A285" s="152" t="s">
        <v>466</v>
      </c>
      <c r="B285" s="89" t="s">
        <v>862</v>
      </c>
      <c r="C285" s="90" t="s">
        <v>412</v>
      </c>
      <c r="D285" s="91">
        <v>1</v>
      </c>
    </row>
    <row r="286" spans="1:4" ht="20.100000000000001" customHeight="1" thickBot="1">
      <c r="A286" s="153"/>
      <c r="B286" s="94" t="s">
        <v>863</v>
      </c>
      <c r="C286" s="95" t="s">
        <v>598</v>
      </c>
      <c r="D286" s="96">
        <v>1</v>
      </c>
    </row>
    <row r="287" spans="1:4" ht="20.100000000000001" customHeight="1" thickBot="1">
      <c r="A287" s="97" t="s">
        <v>465</v>
      </c>
      <c r="B287" s="98" t="s">
        <v>864</v>
      </c>
      <c r="C287" s="99" t="s">
        <v>410</v>
      </c>
      <c r="D287" s="100">
        <v>4</v>
      </c>
    </row>
    <row r="288" spans="1:4" ht="20.100000000000001" customHeight="1" thickBot="1">
      <c r="A288" s="97" t="s">
        <v>865</v>
      </c>
      <c r="B288" s="98" t="s">
        <v>866</v>
      </c>
      <c r="C288" s="99" t="s">
        <v>411</v>
      </c>
      <c r="D288" s="100">
        <v>4</v>
      </c>
    </row>
    <row r="289" spans="1:4" ht="20.100000000000001" customHeight="1">
      <c r="A289" s="152" t="s">
        <v>867</v>
      </c>
      <c r="B289" s="89" t="s">
        <v>868</v>
      </c>
      <c r="C289" s="90" t="s">
        <v>410</v>
      </c>
      <c r="D289" s="91">
        <v>1</v>
      </c>
    </row>
    <row r="290" spans="1:4" ht="20.100000000000001" customHeight="1" thickBot="1">
      <c r="A290" s="153"/>
      <c r="B290" s="94" t="s">
        <v>869</v>
      </c>
      <c r="C290" s="95" t="s">
        <v>411</v>
      </c>
      <c r="D290" s="96">
        <v>3</v>
      </c>
    </row>
    <row r="291" spans="1:4" ht="20.100000000000001" customHeight="1">
      <c r="A291" s="152" t="s">
        <v>510</v>
      </c>
      <c r="B291" s="89" t="s">
        <v>870</v>
      </c>
      <c r="C291" s="90" t="s">
        <v>410</v>
      </c>
      <c r="D291" s="91">
        <v>3</v>
      </c>
    </row>
    <row r="292" spans="1:4" ht="20.100000000000001" customHeight="1">
      <c r="A292" s="153"/>
      <c r="B292" s="92" t="s">
        <v>871</v>
      </c>
      <c r="C292" s="33" t="s">
        <v>410</v>
      </c>
      <c r="D292" s="93">
        <v>5</v>
      </c>
    </row>
    <row r="293" spans="1:4" ht="20.100000000000001" customHeight="1">
      <c r="A293" s="153"/>
      <c r="B293" s="92" t="s">
        <v>872</v>
      </c>
      <c r="C293" s="33" t="s">
        <v>411</v>
      </c>
      <c r="D293" s="93">
        <v>5</v>
      </c>
    </row>
    <row r="294" spans="1:4" ht="20.100000000000001" customHeight="1">
      <c r="A294" s="153"/>
      <c r="B294" s="92" t="s">
        <v>873</v>
      </c>
      <c r="C294" s="33" t="s">
        <v>564</v>
      </c>
      <c r="D294" s="93">
        <v>5</v>
      </c>
    </row>
    <row r="295" spans="1:4" ht="20.100000000000001" customHeight="1">
      <c r="A295" s="153"/>
      <c r="B295" s="92" t="s">
        <v>874</v>
      </c>
      <c r="C295" s="33" t="s">
        <v>411</v>
      </c>
      <c r="D295" s="93">
        <v>1</v>
      </c>
    </row>
    <row r="296" spans="1:4" ht="20.100000000000001" customHeight="1">
      <c r="A296" s="153"/>
      <c r="B296" s="92" t="s">
        <v>875</v>
      </c>
      <c r="C296" s="33" t="s">
        <v>538</v>
      </c>
      <c r="D296" s="93">
        <v>5</v>
      </c>
    </row>
    <row r="297" spans="1:4" ht="20.100000000000001" customHeight="1">
      <c r="A297" s="153"/>
      <c r="B297" s="92" t="s">
        <v>876</v>
      </c>
      <c r="C297" s="33" t="s">
        <v>564</v>
      </c>
      <c r="D297" s="93">
        <v>4</v>
      </c>
    </row>
    <row r="298" spans="1:4" ht="20.100000000000001" customHeight="1">
      <c r="A298" s="153"/>
      <c r="B298" s="92" t="s">
        <v>877</v>
      </c>
      <c r="C298" s="33" t="s">
        <v>594</v>
      </c>
      <c r="D298" s="93">
        <v>4</v>
      </c>
    </row>
    <row r="299" spans="1:4" ht="20.100000000000001" customHeight="1">
      <c r="A299" s="153"/>
      <c r="B299" s="92" t="s">
        <v>878</v>
      </c>
      <c r="C299" s="33" t="s">
        <v>594</v>
      </c>
      <c r="D299" s="93">
        <v>4</v>
      </c>
    </row>
    <row r="300" spans="1:4" ht="20.100000000000001" customHeight="1">
      <c r="A300" s="153"/>
      <c r="B300" s="92" t="s">
        <v>879</v>
      </c>
      <c r="C300" s="33" t="s">
        <v>411</v>
      </c>
      <c r="D300" s="93">
        <v>5</v>
      </c>
    </row>
    <row r="301" spans="1:4" ht="20.100000000000001" customHeight="1">
      <c r="A301" s="153"/>
      <c r="B301" s="92" t="s">
        <v>880</v>
      </c>
      <c r="C301" s="33" t="s">
        <v>594</v>
      </c>
      <c r="D301" s="93">
        <v>5</v>
      </c>
    </row>
    <row r="302" spans="1:4" ht="20.100000000000001" customHeight="1">
      <c r="A302" s="153"/>
      <c r="B302" s="92" t="s">
        <v>881</v>
      </c>
      <c r="C302" s="33" t="s">
        <v>412</v>
      </c>
      <c r="D302" s="93">
        <v>1</v>
      </c>
    </row>
    <row r="303" spans="1:4" ht="20.100000000000001" customHeight="1">
      <c r="A303" s="153"/>
      <c r="B303" s="92" t="s">
        <v>882</v>
      </c>
      <c r="C303" s="33" t="s">
        <v>412</v>
      </c>
      <c r="D303" s="93">
        <v>1</v>
      </c>
    </row>
    <row r="304" spans="1:4" ht="20.100000000000001" customHeight="1">
      <c r="A304" s="153"/>
      <c r="B304" s="92" t="s">
        <v>883</v>
      </c>
      <c r="C304" s="33" t="s">
        <v>412</v>
      </c>
      <c r="D304" s="93">
        <v>1</v>
      </c>
    </row>
    <row r="305" spans="1:4" ht="20.100000000000001" customHeight="1">
      <c r="A305" s="153"/>
      <c r="B305" s="92" t="s">
        <v>884</v>
      </c>
      <c r="C305" s="33" t="s">
        <v>413</v>
      </c>
      <c r="D305" s="93">
        <v>1</v>
      </c>
    </row>
    <row r="306" spans="1:4" ht="20.100000000000001" customHeight="1">
      <c r="A306" s="153"/>
      <c r="B306" s="92" t="s">
        <v>885</v>
      </c>
      <c r="C306" s="33" t="s">
        <v>589</v>
      </c>
      <c r="D306" s="93">
        <v>1</v>
      </c>
    </row>
    <row r="307" spans="1:4" ht="20.100000000000001" customHeight="1">
      <c r="A307" s="153"/>
      <c r="B307" s="92" t="s">
        <v>886</v>
      </c>
      <c r="C307" s="33" t="s">
        <v>413</v>
      </c>
      <c r="D307" s="93">
        <v>1</v>
      </c>
    </row>
    <row r="308" spans="1:4" ht="20.100000000000001" customHeight="1" thickBot="1">
      <c r="A308" s="153"/>
      <c r="B308" s="94" t="s">
        <v>887</v>
      </c>
      <c r="C308" s="95" t="s">
        <v>695</v>
      </c>
      <c r="D308" s="96">
        <v>1</v>
      </c>
    </row>
    <row r="309" spans="1:4" ht="20.100000000000001" customHeight="1">
      <c r="A309" s="152" t="s">
        <v>888</v>
      </c>
      <c r="B309" s="89" t="s">
        <v>889</v>
      </c>
      <c r="C309" s="90" t="s">
        <v>558</v>
      </c>
      <c r="D309" s="91">
        <v>4</v>
      </c>
    </row>
    <row r="310" spans="1:4" ht="20.100000000000001" customHeight="1">
      <c r="A310" s="153"/>
      <c r="B310" s="92" t="s">
        <v>890</v>
      </c>
      <c r="C310" s="33" t="s">
        <v>410</v>
      </c>
      <c r="D310" s="93">
        <v>4</v>
      </c>
    </row>
    <row r="311" spans="1:4" ht="20.100000000000001" customHeight="1">
      <c r="A311" s="153"/>
      <c r="B311" s="92" t="s">
        <v>891</v>
      </c>
      <c r="C311" s="33" t="s">
        <v>411</v>
      </c>
      <c r="D311" s="93">
        <v>5</v>
      </c>
    </row>
    <row r="312" spans="1:4" ht="20.100000000000001" customHeight="1" thickBot="1">
      <c r="A312" s="153"/>
      <c r="B312" s="94" t="s">
        <v>892</v>
      </c>
      <c r="C312" s="95" t="s">
        <v>412</v>
      </c>
      <c r="D312" s="96">
        <v>2</v>
      </c>
    </row>
    <row r="313" spans="1:4" ht="20.100000000000001" customHeight="1">
      <c r="A313" s="152" t="s">
        <v>893</v>
      </c>
      <c r="B313" s="89" t="s">
        <v>894</v>
      </c>
      <c r="C313" s="90" t="s">
        <v>411</v>
      </c>
      <c r="D313" s="91">
        <v>1</v>
      </c>
    </row>
    <row r="314" spans="1:4" ht="20.100000000000001" customHeight="1">
      <c r="A314" s="153"/>
      <c r="B314" s="92" t="s">
        <v>895</v>
      </c>
      <c r="C314" s="33" t="s">
        <v>412</v>
      </c>
      <c r="D314" s="93">
        <v>1</v>
      </c>
    </row>
    <row r="315" spans="1:4" ht="20.100000000000001" customHeight="1">
      <c r="A315" s="153"/>
      <c r="B315" s="92" t="s">
        <v>896</v>
      </c>
      <c r="C315" s="33" t="s">
        <v>412</v>
      </c>
      <c r="D315" s="93">
        <v>1</v>
      </c>
    </row>
    <row r="316" spans="1:4" ht="20.100000000000001" customHeight="1" thickBot="1">
      <c r="A316" s="153"/>
      <c r="B316" s="94" t="s">
        <v>897</v>
      </c>
      <c r="C316" s="95" t="s">
        <v>627</v>
      </c>
      <c r="D316" s="96">
        <v>1</v>
      </c>
    </row>
    <row r="317" spans="1:4" ht="20.100000000000001" customHeight="1" thickBot="1">
      <c r="A317" s="97" t="s">
        <v>898</v>
      </c>
      <c r="B317" s="98" t="s">
        <v>899</v>
      </c>
      <c r="C317" s="99" t="s">
        <v>573</v>
      </c>
      <c r="D317" s="100">
        <v>5</v>
      </c>
    </row>
    <row r="318" spans="1:4" ht="20.100000000000001" customHeight="1">
      <c r="A318" s="152" t="s">
        <v>900</v>
      </c>
      <c r="B318" s="89" t="s">
        <v>901</v>
      </c>
      <c r="C318" s="90" t="s">
        <v>573</v>
      </c>
      <c r="D318" s="91">
        <v>3</v>
      </c>
    </row>
    <row r="319" spans="1:4" ht="20.100000000000001" customHeight="1">
      <c r="A319" s="153"/>
      <c r="B319" s="92" t="s">
        <v>902</v>
      </c>
      <c r="C319" s="33" t="s">
        <v>411</v>
      </c>
      <c r="D319" s="93">
        <v>3</v>
      </c>
    </row>
    <row r="320" spans="1:4" ht="20.100000000000001" customHeight="1">
      <c r="A320" s="153"/>
      <c r="B320" s="92" t="s">
        <v>903</v>
      </c>
      <c r="C320" s="33" t="s">
        <v>411</v>
      </c>
      <c r="D320" s="93">
        <v>2</v>
      </c>
    </row>
    <row r="321" spans="1:4" ht="20.100000000000001" customHeight="1" thickBot="1">
      <c r="A321" s="153"/>
      <c r="B321" s="94" t="s">
        <v>904</v>
      </c>
      <c r="C321" s="95" t="s">
        <v>411</v>
      </c>
      <c r="D321" s="96">
        <v>3</v>
      </c>
    </row>
    <row r="322" spans="1:4" ht="20.100000000000001" customHeight="1">
      <c r="A322" s="152" t="s">
        <v>501</v>
      </c>
      <c r="B322" s="89" t="s">
        <v>905</v>
      </c>
      <c r="C322" s="90" t="s">
        <v>410</v>
      </c>
      <c r="D322" s="91">
        <v>3</v>
      </c>
    </row>
    <row r="323" spans="1:4" ht="20.100000000000001" customHeight="1">
      <c r="A323" s="153"/>
      <c r="B323" s="92" t="s">
        <v>906</v>
      </c>
      <c r="C323" s="33" t="s">
        <v>410</v>
      </c>
      <c r="D323" s="93">
        <v>3</v>
      </c>
    </row>
    <row r="324" spans="1:4" ht="20.100000000000001" customHeight="1" thickBot="1">
      <c r="A324" s="153"/>
      <c r="B324" s="94" t="s">
        <v>907</v>
      </c>
      <c r="C324" s="95" t="s">
        <v>412</v>
      </c>
      <c r="D324" s="96">
        <v>1</v>
      </c>
    </row>
    <row r="325" spans="1:4" ht="20.100000000000001" customHeight="1">
      <c r="A325" s="159" t="s">
        <v>908</v>
      </c>
      <c r="B325" s="103" t="s">
        <v>909</v>
      </c>
      <c r="C325" s="90" t="s">
        <v>410</v>
      </c>
      <c r="D325" s="91">
        <v>5</v>
      </c>
    </row>
    <row r="326" spans="1:4" ht="20.100000000000001" customHeight="1">
      <c r="A326" s="160"/>
      <c r="B326" s="104" t="s">
        <v>910</v>
      </c>
      <c r="C326" s="33" t="s">
        <v>411</v>
      </c>
      <c r="D326" s="93">
        <v>3</v>
      </c>
    </row>
    <row r="327" spans="1:4" ht="20.100000000000001" customHeight="1" thickBot="1">
      <c r="A327" s="161"/>
      <c r="B327" s="105" t="s">
        <v>911</v>
      </c>
      <c r="C327" s="34" t="s">
        <v>412</v>
      </c>
      <c r="D327" s="102">
        <v>1</v>
      </c>
    </row>
    <row r="328" spans="1:4" ht="20.100000000000001" customHeight="1">
      <c r="A328" s="152" t="s">
        <v>912</v>
      </c>
      <c r="B328" s="89" t="s">
        <v>913</v>
      </c>
      <c r="C328" s="90" t="s">
        <v>649</v>
      </c>
      <c r="D328" s="91">
        <v>2</v>
      </c>
    </row>
    <row r="329" spans="1:4" ht="20.100000000000001" customHeight="1">
      <c r="A329" s="153"/>
      <c r="B329" s="92" t="s">
        <v>914</v>
      </c>
      <c r="C329" s="33" t="s">
        <v>412</v>
      </c>
      <c r="D329" s="93">
        <v>2</v>
      </c>
    </row>
    <row r="330" spans="1:4" ht="20.100000000000001" customHeight="1" thickBot="1">
      <c r="A330" s="153"/>
      <c r="B330" s="94" t="s">
        <v>915</v>
      </c>
      <c r="C330" s="95" t="s">
        <v>412</v>
      </c>
      <c r="D330" s="96">
        <v>2</v>
      </c>
    </row>
    <row r="331" spans="1:4" ht="20.100000000000001" customHeight="1">
      <c r="A331" s="152" t="s">
        <v>916</v>
      </c>
      <c r="B331" s="89" t="s">
        <v>917</v>
      </c>
      <c r="C331" s="90" t="s">
        <v>411</v>
      </c>
      <c r="D331" s="91">
        <v>5</v>
      </c>
    </row>
    <row r="332" spans="1:4" ht="20.100000000000001" customHeight="1">
      <c r="A332" s="153"/>
      <c r="B332" s="92" t="s">
        <v>918</v>
      </c>
      <c r="C332" s="33" t="s">
        <v>411</v>
      </c>
      <c r="D332" s="93">
        <v>5</v>
      </c>
    </row>
    <row r="333" spans="1:4" ht="20.100000000000001" customHeight="1">
      <c r="A333" s="153"/>
      <c r="B333" s="92" t="s">
        <v>919</v>
      </c>
      <c r="C333" s="33" t="s">
        <v>411</v>
      </c>
      <c r="D333" s="93">
        <v>5</v>
      </c>
    </row>
    <row r="334" spans="1:4" ht="20.100000000000001" customHeight="1">
      <c r="A334" s="153"/>
      <c r="B334" s="92" t="s">
        <v>920</v>
      </c>
      <c r="C334" s="33" t="s">
        <v>598</v>
      </c>
      <c r="D334" s="93">
        <v>2</v>
      </c>
    </row>
    <row r="335" spans="1:4" ht="20.100000000000001" customHeight="1">
      <c r="A335" s="153"/>
      <c r="B335" s="92" t="s">
        <v>921</v>
      </c>
      <c r="C335" s="33" t="s">
        <v>412</v>
      </c>
      <c r="D335" s="93">
        <v>2</v>
      </c>
    </row>
    <row r="336" spans="1:4" ht="20.100000000000001" customHeight="1" thickBot="1">
      <c r="A336" s="153"/>
      <c r="B336" s="94" t="s">
        <v>922</v>
      </c>
      <c r="C336" s="95" t="s">
        <v>413</v>
      </c>
      <c r="D336" s="96">
        <v>1</v>
      </c>
    </row>
    <row r="337" spans="1:4" ht="20.100000000000001" customHeight="1" thickBot="1">
      <c r="A337" s="97" t="s">
        <v>923</v>
      </c>
      <c r="B337" s="98" t="s">
        <v>924</v>
      </c>
      <c r="C337" s="99" t="s">
        <v>413</v>
      </c>
      <c r="D337" s="100">
        <v>1</v>
      </c>
    </row>
    <row r="338" spans="1:4" ht="20.100000000000001" customHeight="1">
      <c r="A338" s="152" t="s">
        <v>925</v>
      </c>
      <c r="B338" s="89" t="s">
        <v>926</v>
      </c>
      <c r="C338" s="90" t="s">
        <v>573</v>
      </c>
      <c r="D338" s="91">
        <v>5</v>
      </c>
    </row>
    <row r="339" spans="1:4" ht="20.100000000000001" customHeight="1" thickBot="1">
      <c r="A339" s="153"/>
      <c r="B339" s="94" t="s">
        <v>927</v>
      </c>
      <c r="C339" s="95" t="s">
        <v>545</v>
      </c>
      <c r="D339" s="96">
        <v>1</v>
      </c>
    </row>
    <row r="340" spans="1:4" ht="20.100000000000001" customHeight="1">
      <c r="A340" s="152" t="s">
        <v>463</v>
      </c>
      <c r="B340" s="89" t="s">
        <v>928</v>
      </c>
      <c r="C340" s="90" t="s">
        <v>410</v>
      </c>
      <c r="D340" s="91">
        <v>2</v>
      </c>
    </row>
    <row r="341" spans="1:4" ht="20.100000000000001" customHeight="1" thickBot="1">
      <c r="A341" s="153"/>
      <c r="B341" s="94" t="s">
        <v>929</v>
      </c>
      <c r="C341" s="95" t="s">
        <v>413</v>
      </c>
      <c r="D341" s="96">
        <v>1</v>
      </c>
    </row>
    <row r="342" spans="1:4" ht="20.100000000000001" customHeight="1">
      <c r="A342" s="152" t="s">
        <v>930</v>
      </c>
      <c r="B342" s="89" t="s">
        <v>931</v>
      </c>
      <c r="C342" s="90" t="s">
        <v>410</v>
      </c>
      <c r="D342" s="91">
        <v>1</v>
      </c>
    </row>
    <row r="343" spans="1:4" ht="20.100000000000001" customHeight="1">
      <c r="A343" s="153"/>
      <c r="B343" s="92" t="s">
        <v>932</v>
      </c>
      <c r="C343" s="33" t="s">
        <v>411</v>
      </c>
      <c r="D343" s="93">
        <v>5</v>
      </c>
    </row>
    <row r="344" spans="1:4" ht="20.100000000000001" customHeight="1" thickBot="1">
      <c r="A344" s="153"/>
      <c r="B344" s="94" t="s">
        <v>933</v>
      </c>
      <c r="C344" s="95" t="s">
        <v>413</v>
      </c>
      <c r="D344" s="96">
        <v>1</v>
      </c>
    </row>
    <row r="345" spans="1:4" ht="20.100000000000001" customHeight="1">
      <c r="A345" s="152" t="s">
        <v>461</v>
      </c>
      <c r="B345" s="89" t="s">
        <v>934</v>
      </c>
      <c r="C345" s="90" t="s">
        <v>410</v>
      </c>
      <c r="D345" s="91">
        <v>3</v>
      </c>
    </row>
    <row r="346" spans="1:4" ht="20.100000000000001" customHeight="1">
      <c r="A346" s="153"/>
      <c r="B346" s="92" t="s">
        <v>935</v>
      </c>
      <c r="C346" s="33" t="s">
        <v>410</v>
      </c>
      <c r="D346" s="93">
        <v>5</v>
      </c>
    </row>
    <row r="347" spans="1:4" ht="20.100000000000001" customHeight="1">
      <c r="A347" s="153"/>
      <c r="B347" s="92" t="s">
        <v>936</v>
      </c>
      <c r="C347" s="33" t="s">
        <v>573</v>
      </c>
      <c r="D347" s="93">
        <v>5</v>
      </c>
    </row>
    <row r="348" spans="1:4" ht="20.100000000000001" customHeight="1">
      <c r="A348" s="153"/>
      <c r="B348" s="92" t="s">
        <v>937</v>
      </c>
      <c r="C348" s="33" t="s">
        <v>411</v>
      </c>
      <c r="D348" s="93">
        <v>3</v>
      </c>
    </row>
    <row r="349" spans="1:4" ht="20.100000000000001" customHeight="1">
      <c r="A349" s="153"/>
      <c r="B349" s="92" t="s">
        <v>938</v>
      </c>
      <c r="C349" s="33" t="s">
        <v>564</v>
      </c>
      <c r="D349" s="93">
        <v>5</v>
      </c>
    </row>
    <row r="350" spans="1:4" ht="20.100000000000001" customHeight="1">
      <c r="A350" s="153"/>
      <c r="B350" s="92" t="s">
        <v>939</v>
      </c>
      <c r="C350" s="33" t="s">
        <v>411</v>
      </c>
      <c r="D350" s="93">
        <v>5</v>
      </c>
    </row>
    <row r="351" spans="1:4" ht="20.100000000000001" customHeight="1">
      <c r="A351" s="153"/>
      <c r="B351" s="92" t="s">
        <v>940</v>
      </c>
      <c r="C351" s="33" t="s">
        <v>573</v>
      </c>
      <c r="D351" s="93">
        <v>5</v>
      </c>
    </row>
    <row r="352" spans="1:4" ht="20.100000000000001" customHeight="1">
      <c r="A352" s="153"/>
      <c r="B352" s="92" t="s">
        <v>941</v>
      </c>
      <c r="C352" s="33" t="s">
        <v>412</v>
      </c>
      <c r="D352" s="93">
        <v>1</v>
      </c>
    </row>
    <row r="353" spans="1:4" ht="20.100000000000001" customHeight="1">
      <c r="A353" s="153"/>
      <c r="B353" s="92" t="s">
        <v>942</v>
      </c>
      <c r="C353" s="33" t="s">
        <v>412</v>
      </c>
      <c r="D353" s="93">
        <v>1</v>
      </c>
    </row>
    <row r="354" spans="1:4" ht="20.100000000000001" customHeight="1" thickBot="1">
      <c r="A354" s="158"/>
      <c r="B354" s="101" t="s">
        <v>943</v>
      </c>
      <c r="C354" s="34" t="s">
        <v>413</v>
      </c>
      <c r="D354" s="102">
        <v>1</v>
      </c>
    </row>
  </sheetData>
  <mergeCells count="47">
    <mergeCell ref="A338:A339"/>
    <mergeCell ref="A340:A341"/>
    <mergeCell ref="A342:A344"/>
    <mergeCell ref="A345:A354"/>
    <mergeCell ref="A313:A316"/>
    <mergeCell ref="A318:A321"/>
    <mergeCell ref="A322:A324"/>
    <mergeCell ref="A325:A327"/>
    <mergeCell ref="A328:A330"/>
    <mergeCell ref="A331:A336"/>
    <mergeCell ref="A309:A312"/>
    <mergeCell ref="A230:A242"/>
    <mergeCell ref="A243:A244"/>
    <mergeCell ref="A245:A251"/>
    <mergeCell ref="A252:A255"/>
    <mergeCell ref="A256:A263"/>
    <mergeCell ref="A264:A273"/>
    <mergeCell ref="A276:A279"/>
    <mergeCell ref="A280:A284"/>
    <mergeCell ref="A285:A286"/>
    <mergeCell ref="A289:A290"/>
    <mergeCell ref="A291:A308"/>
    <mergeCell ref="A219:A229"/>
    <mergeCell ref="A96:A114"/>
    <mergeCell ref="A115:A125"/>
    <mergeCell ref="A126:A137"/>
    <mergeCell ref="A138:A142"/>
    <mergeCell ref="A144:A152"/>
    <mergeCell ref="A153:A160"/>
    <mergeCell ref="A161:A174"/>
    <mergeCell ref="A175:A182"/>
    <mergeCell ref="A183:A198"/>
    <mergeCell ref="A199:A202"/>
    <mergeCell ref="A203:A218"/>
    <mergeCell ref="A84:A95"/>
    <mergeCell ref="A2:A6"/>
    <mergeCell ref="A7:A15"/>
    <mergeCell ref="A16:A17"/>
    <mergeCell ref="A18:A24"/>
    <mergeCell ref="A25:A35"/>
    <mergeCell ref="A36:A42"/>
    <mergeCell ref="A52:A53"/>
    <mergeCell ref="A43:A51"/>
    <mergeCell ref="A54:A58"/>
    <mergeCell ref="A59:A64"/>
    <mergeCell ref="A65:A75"/>
    <mergeCell ref="A76:A83"/>
  </mergeCells>
  <phoneticPr fontId="1"/>
  <pageMargins left="0.75" right="0.75" top="1" bottom="1" header="0.5" footer="0.5"/>
  <pageSetup paperSize="9" orientation="portrait" horizontalDpi="4294967293" verticalDpi="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workbookViewId="0">
      <pane xSplit="6" ySplit="1" topLeftCell="G2" activePane="bottomRight" state="frozen"/>
      <selection pane="topRight" activeCell="G1" sqref="G1"/>
      <selection pane="bottomLeft" activeCell="A2" sqref="A2"/>
      <selection pane="bottomRight"/>
    </sheetView>
  </sheetViews>
  <sheetFormatPr defaultRowHeight="12"/>
  <cols>
    <col min="1" max="1" width="11" style="32" bestFit="1" customWidth="1"/>
    <col min="2" max="2" width="8.5703125" style="32" bestFit="1" customWidth="1"/>
    <col min="3" max="3" width="15.28515625" style="32" bestFit="1" customWidth="1"/>
    <col min="4" max="4" width="31.5703125" style="32" bestFit="1" customWidth="1"/>
    <col min="5" max="5" width="15.28515625" style="32" bestFit="1" customWidth="1"/>
    <col min="6" max="6" width="26.42578125" style="32" bestFit="1" customWidth="1"/>
    <col min="7" max="16384" width="9.140625" style="32"/>
  </cols>
  <sheetData>
    <row r="1" spans="1:6" s="1" customFormat="1" ht="20.100000000000001" customHeight="1" thickBot="1">
      <c r="A1" s="17" t="s">
        <v>514</v>
      </c>
      <c r="B1" s="8" t="s">
        <v>515</v>
      </c>
      <c r="C1" s="6" t="s">
        <v>516</v>
      </c>
      <c r="D1" s="12" t="s">
        <v>517</v>
      </c>
      <c r="E1" s="6" t="s">
        <v>516</v>
      </c>
      <c r="F1" s="7" t="s">
        <v>517</v>
      </c>
    </row>
    <row r="2" spans="1:6" s="1" customFormat="1" ht="20.100000000000001" customHeight="1">
      <c r="A2" s="162" t="s">
        <v>410</v>
      </c>
      <c r="B2" s="162">
        <v>1</v>
      </c>
      <c r="C2" s="9" t="s">
        <v>415</v>
      </c>
      <c r="D2" s="13" t="s">
        <v>449</v>
      </c>
      <c r="E2" s="9" t="s">
        <v>469</v>
      </c>
      <c r="F2" s="2" t="s">
        <v>500</v>
      </c>
    </row>
    <row r="3" spans="1:6" s="1" customFormat="1" ht="20.100000000000001" customHeight="1">
      <c r="A3" s="163"/>
      <c r="B3" s="163"/>
      <c r="C3" s="10" t="s">
        <v>416</v>
      </c>
      <c r="D3" s="14" t="s">
        <v>450</v>
      </c>
      <c r="E3" s="10" t="s">
        <v>470</v>
      </c>
      <c r="F3" s="3" t="s">
        <v>501</v>
      </c>
    </row>
    <row r="4" spans="1:6" s="1" customFormat="1" ht="20.100000000000001" customHeight="1">
      <c r="A4" s="163"/>
      <c r="B4" s="163"/>
      <c r="C4" s="10" t="s">
        <v>417</v>
      </c>
      <c r="D4" s="14" t="s">
        <v>451</v>
      </c>
      <c r="E4" s="10" t="s">
        <v>471</v>
      </c>
      <c r="F4" s="3" t="s">
        <v>462</v>
      </c>
    </row>
    <row r="5" spans="1:6" s="1" customFormat="1" ht="20.100000000000001" customHeight="1">
      <c r="A5" s="163"/>
      <c r="B5" s="163"/>
      <c r="C5" s="10" t="s">
        <v>418</v>
      </c>
      <c r="D5" s="14" t="s">
        <v>452</v>
      </c>
      <c r="E5" s="10" t="s">
        <v>472</v>
      </c>
      <c r="F5" s="3" t="s">
        <v>502</v>
      </c>
    </row>
    <row r="6" spans="1:6" s="1" customFormat="1" ht="20.100000000000001" customHeight="1">
      <c r="A6" s="163"/>
      <c r="B6" s="163"/>
      <c r="C6" s="10" t="s">
        <v>419</v>
      </c>
      <c r="D6" s="14" t="s">
        <v>453</v>
      </c>
      <c r="E6" s="10" t="s">
        <v>473</v>
      </c>
      <c r="F6" s="3" t="s">
        <v>503</v>
      </c>
    </row>
    <row r="7" spans="1:6" s="1" customFormat="1" ht="20.100000000000001" customHeight="1">
      <c r="A7" s="163"/>
      <c r="B7" s="163"/>
      <c r="C7" s="10" t="s">
        <v>420</v>
      </c>
      <c r="D7" s="14" t="s">
        <v>454</v>
      </c>
      <c r="E7" s="10" t="s">
        <v>474</v>
      </c>
      <c r="F7" s="3" t="s">
        <v>504</v>
      </c>
    </row>
    <row r="8" spans="1:6" s="1" customFormat="1" ht="20.100000000000001" customHeight="1">
      <c r="A8" s="163"/>
      <c r="B8" s="163"/>
      <c r="C8" s="10" t="s">
        <v>421</v>
      </c>
      <c r="D8" s="14" t="s">
        <v>455</v>
      </c>
      <c r="E8" s="10" t="s">
        <v>475</v>
      </c>
      <c r="F8" s="3" t="s">
        <v>503</v>
      </c>
    </row>
    <row r="9" spans="1:6" s="1" customFormat="1" ht="20.100000000000001" customHeight="1">
      <c r="A9" s="163"/>
      <c r="B9" s="163"/>
      <c r="C9" s="10" t="s">
        <v>422</v>
      </c>
      <c r="D9" s="14" t="s">
        <v>452</v>
      </c>
      <c r="E9" s="10" t="s">
        <v>476</v>
      </c>
      <c r="F9" s="3" t="s">
        <v>505</v>
      </c>
    </row>
    <row r="10" spans="1:6" s="1" customFormat="1" ht="20.100000000000001" customHeight="1">
      <c r="A10" s="163"/>
      <c r="B10" s="163"/>
      <c r="C10" s="10" t="s">
        <v>423</v>
      </c>
      <c r="D10" s="14" t="s">
        <v>451</v>
      </c>
      <c r="E10" s="10" t="s">
        <v>477</v>
      </c>
      <c r="F10" s="3" t="s">
        <v>506</v>
      </c>
    </row>
    <row r="11" spans="1:6" s="1" customFormat="1" ht="20.100000000000001" customHeight="1">
      <c r="A11" s="163"/>
      <c r="B11" s="163"/>
      <c r="C11" s="10" t="s">
        <v>424</v>
      </c>
      <c r="D11" s="14" t="s">
        <v>456</v>
      </c>
      <c r="E11" s="10" t="s">
        <v>478</v>
      </c>
      <c r="F11" s="3" t="s">
        <v>507</v>
      </c>
    </row>
    <row r="12" spans="1:6" s="1" customFormat="1" ht="20.100000000000001" customHeight="1">
      <c r="A12" s="163"/>
      <c r="B12" s="163"/>
      <c r="C12" s="10" t="s">
        <v>425</v>
      </c>
      <c r="D12" s="14" t="s">
        <v>455</v>
      </c>
      <c r="E12" s="10" t="s">
        <v>479</v>
      </c>
      <c r="F12" s="3" t="s">
        <v>501</v>
      </c>
    </row>
    <row r="13" spans="1:6" s="1" customFormat="1" ht="20.100000000000001" customHeight="1">
      <c r="A13" s="163"/>
      <c r="B13" s="163"/>
      <c r="C13" s="10" t="s">
        <v>426</v>
      </c>
      <c r="D13" s="14" t="s">
        <v>457</v>
      </c>
      <c r="E13" s="10" t="s">
        <v>480</v>
      </c>
      <c r="F13" s="3" t="s">
        <v>508</v>
      </c>
    </row>
    <row r="14" spans="1:6" s="1" customFormat="1" ht="20.100000000000001" customHeight="1" thickBot="1">
      <c r="A14" s="164"/>
      <c r="B14" s="164"/>
      <c r="C14" s="11" t="s">
        <v>427</v>
      </c>
      <c r="D14" s="15" t="s">
        <v>455</v>
      </c>
      <c r="E14" s="11" t="s">
        <v>481</v>
      </c>
      <c r="F14" s="5" t="s">
        <v>504</v>
      </c>
    </row>
    <row r="15" spans="1:6" s="1" customFormat="1" ht="20.100000000000001" customHeight="1">
      <c r="A15" s="162" t="s">
        <v>411</v>
      </c>
      <c r="B15" s="162">
        <v>1</v>
      </c>
      <c r="C15" s="9" t="s">
        <v>428</v>
      </c>
      <c r="D15" s="13" t="s">
        <v>458</v>
      </c>
      <c r="E15" s="9" t="s">
        <v>482</v>
      </c>
      <c r="F15" s="2" t="s">
        <v>504</v>
      </c>
    </row>
    <row r="16" spans="1:6" s="1" customFormat="1" ht="20.100000000000001" customHeight="1">
      <c r="A16" s="163"/>
      <c r="B16" s="163"/>
      <c r="C16" s="10" t="s">
        <v>429</v>
      </c>
      <c r="D16" s="14" t="s">
        <v>459</v>
      </c>
      <c r="E16" s="10" t="s">
        <v>483</v>
      </c>
      <c r="F16" s="3" t="s">
        <v>509</v>
      </c>
    </row>
    <row r="17" spans="1:6" s="1" customFormat="1" ht="20.100000000000001" customHeight="1">
      <c r="A17" s="163"/>
      <c r="B17" s="163"/>
      <c r="C17" s="10" t="s">
        <v>430</v>
      </c>
      <c r="D17" s="14" t="s">
        <v>455</v>
      </c>
      <c r="E17" s="10" t="s">
        <v>484</v>
      </c>
      <c r="F17" s="3" t="s">
        <v>510</v>
      </c>
    </row>
    <row r="18" spans="1:6" s="1" customFormat="1" ht="20.100000000000001" customHeight="1">
      <c r="A18" s="163"/>
      <c r="B18" s="163"/>
      <c r="C18" s="10" t="s">
        <v>431</v>
      </c>
      <c r="D18" s="14" t="s">
        <v>458</v>
      </c>
      <c r="E18" s="10" t="s">
        <v>485</v>
      </c>
      <c r="F18" s="3" t="s">
        <v>508</v>
      </c>
    </row>
    <row r="19" spans="1:6" s="1" customFormat="1" ht="20.100000000000001" customHeight="1">
      <c r="A19" s="163"/>
      <c r="B19" s="163"/>
      <c r="C19" s="10" t="s">
        <v>432</v>
      </c>
      <c r="D19" s="14" t="s">
        <v>460</v>
      </c>
      <c r="E19" s="10" t="s">
        <v>486</v>
      </c>
      <c r="F19" s="3" t="s">
        <v>501</v>
      </c>
    </row>
    <row r="20" spans="1:6" s="1" customFormat="1" ht="20.100000000000001" customHeight="1">
      <c r="A20" s="163"/>
      <c r="B20" s="163"/>
      <c r="C20" s="10" t="s">
        <v>433</v>
      </c>
      <c r="D20" s="14" t="s">
        <v>455</v>
      </c>
      <c r="E20" s="10" t="s">
        <v>487</v>
      </c>
      <c r="F20" s="3" t="s">
        <v>508</v>
      </c>
    </row>
    <row r="21" spans="1:6" s="1" customFormat="1" ht="20.100000000000001" customHeight="1">
      <c r="A21" s="163"/>
      <c r="B21" s="163"/>
      <c r="C21" s="10" t="s">
        <v>434</v>
      </c>
      <c r="D21" s="14" t="s">
        <v>461</v>
      </c>
      <c r="E21" s="10" t="s">
        <v>488</v>
      </c>
      <c r="F21" s="3" t="s">
        <v>510</v>
      </c>
    </row>
    <row r="22" spans="1:6" s="1" customFormat="1" ht="20.100000000000001" customHeight="1">
      <c r="A22" s="163"/>
      <c r="B22" s="163"/>
      <c r="C22" s="10" t="s">
        <v>435</v>
      </c>
      <c r="D22" s="14" t="s">
        <v>462</v>
      </c>
      <c r="E22" s="10" t="s">
        <v>489</v>
      </c>
      <c r="F22" s="3" t="s">
        <v>509</v>
      </c>
    </row>
    <row r="23" spans="1:6" s="1" customFormat="1" ht="20.100000000000001" customHeight="1">
      <c r="A23" s="163"/>
      <c r="B23" s="163"/>
      <c r="C23" s="10" t="s">
        <v>436</v>
      </c>
      <c r="D23" s="14" t="s">
        <v>458</v>
      </c>
      <c r="E23" s="10" t="s">
        <v>490</v>
      </c>
      <c r="F23" s="3" t="s">
        <v>511</v>
      </c>
    </row>
    <row r="24" spans="1:6" s="1" customFormat="1" ht="20.100000000000001" customHeight="1">
      <c r="A24" s="163"/>
      <c r="B24" s="163"/>
      <c r="C24" s="10" t="s">
        <v>437</v>
      </c>
      <c r="D24" s="14" t="s">
        <v>451</v>
      </c>
      <c r="E24" s="10" t="s">
        <v>491</v>
      </c>
      <c r="F24" s="3" t="s">
        <v>512</v>
      </c>
    </row>
    <row r="25" spans="1:6" s="1" customFormat="1" ht="20.100000000000001" customHeight="1">
      <c r="A25" s="163"/>
      <c r="B25" s="163"/>
      <c r="C25" s="10" t="s">
        <v>438</v>
      </c>
      <c r="D25" s="14" t="s">
        <v>463</v>
      </c>
      <c r="E25" s="10" t="s">
        <v>492</v>
      </c>
      <c r="F25" s="3" t="s">
        <v>508</v>
      </c>
    </row>
    <row r="26" spans="1:6" s="1" customFormat="1" ht="20.100000000000001" customHeight="1">
      <c r="A26" s="163"/>
      <c r="B26" s="163"/>
      <c r="C26" s="10" t="s">
        <v>439</v>
      </c>
      <c r="D26" s="14" t="s">
        <v>458</v>
      </c>
      <c r="E26" s="10" t="s">
        <v>493</v>
      </c>
      <c r="F26" s="3" t="s">
        <v>513</v>
      </c>
    </row>
    <row r="27" spans="1:6" s="1" customFormat="1" ht="20.100000000000001" customHeight="1" thickBot="1">
      <c r="A27" s="164"/>
      <c r="B27" s="164"/>
      <c r="C27" s="11" t="s">
        <v>440</v>
      </c>
      <c r="D27" s="15" t="s">
        <v>459</v>
      </c>
      <c r="E27" s="16"/>
      <c r="F27" s="4"/>
    </row>
    <row r="28" spans="1:6" s="1" customFormat="1" ht="20.100000000000001" customHeight="1">
      <c r="A28" s="162" t="s">
        <v>412</v>
      </c>
      <c r="B28" s="162">
        <v>1</v>
      </c>
      <c r="C28" s="9" t="s">
        <v>441</v>
      </c>
      <c r="D28" s="13" t="s">
        <v>464</v>
      </c>
      <c r="E28" s="9" t="s">
        <v>494</v>
      </c>
      <c r="F28" s="2" t="s">
        <v>454</v>
      </c>
    </row>
    <row r="29" spans="1:6" s="1" customFormat="1" ht="20.100000000000001" customHeight="1">
      <c r="A29" s="163"/>
      <c r="B29" s="163"/>
      <c r="C29" s="10" t="s">
        <v>442</v>
      </c>
      <c r="D29" s="14" t="s">
        <v>465</v>
      </c>
      <c r="E29" s="10" t="s">
        <v>495</v>
      </c>
      <c r="F29" s="3" t="s">
        <v>462</v>
      </c>
    </row>
    <row r="30" spans="1:6" s="1" customFormat="1" ht="20.100000000000001" customHeight="1">
      <c r="A30" s="163"/>
      <c r="B30" s="163"/>
      <c r="C30" s="10" t="s">
        <v>443</v>
      </c>
      <c r="D30" s="14" t="s">
        <v>459</v>
      </c>
      <c r="E30" s="10" t="s">
        <v>496</v>
      </c>
      <c r="F30" s="3" t="s">
        <v>508</v>
      </c>
    </row>
    <row r="31" spans="1:6" s="1" customFormat="1" ht="20.100000000000001" customHeight="1">
      <c r="A31" s="163"/>
      <c r="B31" s="163"/>
      <c r="C31" s="10" t="s">
        <v>444</v>
      </c>
      <c r="D31" s="14" t="s">
        <v>460</v>
      </c>
      <c r="E31" s="10" t="s">
        <v>497</v>
      </c>
      <c r="F31" s="3" t="s">
        <v>504</v>
      </c>
    </row>
    <row r="32" spans="1:6" s="1" customFormat="1" ht="20.100000000000001" customHeight="1">
      <c r="A32" s="163"/>
      <c r="B32" s="163"/>
      <c r="C32" s="10" t="s">
        <v>445</v>
      </c>
      <c r="D32" s="14" t="s">
        <v>466</v>
      </c>
      <c r="E32" s="10" t="s">
        <v>498</v>
      </c>
      <c r="F32" s="3" t="s">
        <v>462</v>
      </c>
    </row>
    <row r="33" spans="1:6" s="1" customFormat="1" ht="20.100000000000001" customHeight="1" thickBot="1">
      <c r="A33" s="164"/>
      <c r="B33" s="164"/>
      <c r="C33" s="11" t="s">
        <v>446</v>
      </c>
      <c r="D33" s="15" t="s">
        <v>459</v>
      </c>
      <c r="E33" s="16"/>
      <c r="F33" s="4"/>
    </row>
    <row r="34" spans="1:6" s="1" customFormat="1" ht="20.100000000000001" customHeight="1" thickBot="1">
      <c r="A34" s="18" t="s">
        <v>413</v>
      </c>
      <c r="B34" s="19">
        <v>1</v>
      </c>
      <c r="C34" s="20" t="s">
        <v>447</v>
      </c>
      <c r="D34" s="21" t="s">
        <v>467</v>
      </c>
      <c r="E34" s="20" t="s">
        <v>499</v>
      </c>
      <c r="F34" s="22" t="s">
        <v>501</v>
      </c>
    </row>
    <row r="35" spans="1:6" s="1" customFormat="1" ht="20.100000000000001" customHeight="1" thickBot="1">
      <c r="A35" s="23" t="s">
        <v>414</v>
      </c>
      <c r="B35" s="24">
        <v>1</v>
      </c>
      <c r="C35" s="25" t="s">
        <v>448</v>
      </c>
      <c r="D35" s="26" t="s">
        <v>468</v>
      </c>
      <c r="E35" s="27"/>
      <c r="F35" s="28"/>
    </row>
    <row r="36" spans="1:6">
      <c r="A36" s="29"/>
      <c r="B36" s="30"/>
      <c r="C36" s="31"/>
      <c r="D36" s="31"/>
      <c r="E36" s="31"/>
      <c r="F36" s="31"/>
    </row>
    <row r="37" spans="1:6">
      <c r="A37" s="29"/>
      <c r="B37" s="30"/>
      <c r="C37" s="31"/>
      <c r="D37" s="31"/>
      <c r="E37" s="31"/>
      <c r="F37" s="31"/>
    </row>
    <row r="38" spans="1:6">
      <c r="A38" s="29"/>
      <c r="B38" s="30"/>
      <c r="C38" s="31"/>
      <c r="D38" s="31"/>
      <c r="E38" s="31"/>
      <c r="F38" s="31"/>
    </row>
    <row r="39" spans="1:6">
      <c r="A39" s="29"/>
      <c r="B39" s="30"/>
      <c r="C39" s="31"/>
      <c r="D39" s="31"/>
      <c r="E39" s="31"/>
      <c r="F39" s="31"/>
    </row>
    <row r="40" spans="1:6">
      <c r="A40" s="29"/>
      <c r="B40" s="30"/>
      <c r="C40" s="31"/>
      <c r="D40" s="31"/>
      <c r="E40" s="31"/>
      <c r="F40" s="31"/>
    </row>
    <row r="41" spans="1:6">
      <c r="A41" s="29"/>
      <c r="B41" s="30"/>
      <c r="C41" s="31"/>
      <c r="D41" s="31"/>
      <c r="E41" s="31"/>
      <c r="F41" s="31"/>
    </row>
    <row r="42" spans="1:6">
      <c r="A42" s="29"/>
      <c r="B42" s="30"/>
      <c r="C42" s="31"/>
      <c r="D42" s="31"/>
      <c r="E42" s="31"/>
      <c r="F42" s="31"/>
    </row>
    <row r="43" spans="1:6">
      <c r="A43" s="29"/>
      <c r="B43" s="30"/>
      <c r="C43" s="31"/>
      <c r="D43" s="31"/>
      <c r="E43" s="31"/>
      <c r="F43" s="31"/>
    </row>
    <row r="44" spans="1:6">
      <c r="A44" s="29"/>
      <c r="B44" s="30"/>
      <c r="C44" s="31"/>
      <c r="D44" s="31"/>
      <c r="E44" s="31"/>
      <c r="F44" s="31"/>
    </row>
    <row r="45" spans="1:6">
      <c r="A45" s="29"/>
      <c r="B45" s="30"/>
      <c r="C45" s="31"/>
      <c r="D45" s="31"/>
      <c r="E45" s="31"/>
      <c r="F45" s="31"/>
    </row>
  </sheetData>
  <mergeCells count="6">
    <mergeCell ref="A28:A33"/>
    <mergeCell ref="B28:B33"/>
    <mergeCell ref="A15:A27"/>
    <mergeCell ref="B15:B27"/>
    <mergeCell ref="A2:A14"/>
    <mergeCell ref="B2:B14"/>
  </mergeCells>
  <phoneticPr fontId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H9" sqref="H9"/>
    </sheetView>
  </sheetViews>
  <sheetFormatPr defaultRowHeight="14.25"/>
  <cols>
    <col min="1" max="1" width="31.5703125" style="1" bestFit="1" customWidth="1"/>
    <col min="2" max="2" width="23.85546875" style="1" bestFit="1" customWidth="1"/>
    <col min="3" max="3" width="6.28515625" style="1" bestFit="1" customWidth="1"/>
    <col min="4" max="254" width="9.140625" style="1"/>
    <col min="255" max="255" width="25.7109375" style="1" bestFit="1" customWidth="1"/>
    <col min="256" max="256" width="9.140625" style="1"/>
    <col min="257" max="257" width="15.7109375" style="1" bestFit="1" customWidth="1"/>
    <col min="258" max="258" width="5.42578125" style="1" bestFit="1" customWidth="1"/>
    <col min="259" max="259" width="7.28515625" style="1" bestFit="1" customWidth="1"/>
    <col min="260" max="510" width="9.140625" style="1"/>
    <col min="511" max="511" width="25.7109375" style="1" bestFit="1" customWidth="1"/>
    <col min="512" max="512" width="9.140625" style="1"/>
    <col min="513" max="513" width="15.7109375" style="1" bestFit="1" customWidth="1"/>
    <col min="514" max="514" width="5.42578125" style="1" bestFit="1" customWidth="1"/>
    <col min="515" max="515" width="7.28515625" style="1" bestFit="1" customWidth="1"/>
    <col min="516" max="766" width="9.140625" style="1"/>
    <col min="767" max="767" width="25.7109375" style="1" bestFit="1" customWidth="1"/>
    <col min="768" max="768" width="9.140625" style="1"/>
    <col min="769" max="769" width="15.7109375" style="1" bestFit="1" customWidth="1"/>
    <col min="770" max="770" width="5.42578125" style="1" bestFit="1" customWidth="1"/>
    <col min="771" max="771" width="7.28515625" style="1" bestFit="1" customWidth="1"/>
    <col min="772" max="1022" width="9.140625" style="1"/>
    <col min="1023" max="1023" width="25.7109375" style="1" bestFit="1" customWidth="1"/>
    <col min="1024" max="1024" width="9.140625" style="1"/>
    <col min="1025" max="1025" width="15.7109375" style="1" bestFit="1" customWidth="1"/>
    <col min="1026" max="1026" width="5.42578125" style="1" bestFit="1" customWidth="1"/>
    <col min="1027" max="1027" width="7.28515625" style="1" bestFit="1" customWidth="1"/>
    <col min="1028" max="1278" width="9.140625" style="1"/>
    <col min="1279" max="1279" width="25.7109375" style="1" bestFit="1" customWidth="1"/>
    <col min="1280" max="1280" width="9.140625" style="1"/>
    <col min="1281" max="1281" width="15.7109375" style="1" bestFit="1" customWidth="1"/>
    <col min="1282" max="1282" width="5.42578125" style="1" bestFit="1" customWidth="1"/>
    <col min="1283" max="1283" width="7.28515625" style="1" bestFit="1" customWidth="1"/>
    <col min="1284" max="1534" width="9.140625" style="1"/>
    <col min="1535" max="1535" width="25.7109375" style="1" bestFit="1" customWidth="1"/>
    <col min="1536" max="1536" width="9.140625" style="1"/>
    <col min="1537" max="1537" width="15.7109375" style="1" bestFit="1" customWidth="1"/>
    <col min="1538" max="1538" width="5.42578125" style="1" bestFit="1" customWidth="1"/>
    <col min="1539" max="1539" width="7.28515625" style="1" bestFit="1" customWidth="1"/>
    <col min="1540" max="1790" width="9.140625" style="1"/>
    <col min="1791" max="1791" width="25.7109375" style="1" bestFit="1" customWidth="1"/>
    <col min="1792" max="1792" width="9.140625" style="1"/>
    <col min="1793" max="1793" width="15.7109375" style="1" bestFit="1" customWidth="1"/>
    <col min="1794" max="1794" width="5.42578125" style="1" bestFit="1" customWidth="1"/>
    <col min="1795" max="1795" width="7.28515625" style="1" bestFit="1" customWidth="1"/>
    <col min="1796" max="2046" width="9.140625" style="1"/>
    <col min="2047" max="2047" width="25.7109375" style="1" bestFit="1" customWidth="1"/>
    <col min="2048" max="2048" width="9.140625" style="1"/>
    <col min="2049" max="2049" width="15.7109375" style="1" bestFit="1" customWidth="1"/>
    <col min="2050" max="2050" width="5.42578125" style="1" bestFit="1" customWidth="1"/>
    <col min="2051" max="2051" width="7.28515625" style="1" bestFit="1" customWidth="1"/>
    <col min="2052" max="2302" width="9.140625" style="1"/>
    <col min="2303" max="2303" width="25.7109375" style="1" bestFit="1" customWidth="1"/>
    <col min="2304" max="2304" width="9.140625" style="1"/>
    <col min="2305" max="2305" width="15.7109375" style="1" bestFit="1" customWidth="1"/>
    <col min="2306" max="2306" width="5.42578125" style="1" bestFit="1" customWidth="1"/>
    <col min="2307" max="2307" width="7.28515625" style="1" bestFit="1" customWidth="1"/>
    <col min="2308" max="2558" width="9.140625" style="1"/>
    <col min="2559" max="2559" width="25.7109375" style="1" bestFit="1" customWidth="1"/>
    <col min="2560" max="2560" width="9.140625" style="1"/>
    <col min="2561" max="2561" width="15.7109375" style="1" bestFit="1" customWidth="1"/>
    <col min="2562" max="2562" width="5.42578125" style="1" bestFit="1" customWidth="1"/>
    <col min="2563" max="2563" width="7.28515625" style="1" bestFit="1" customWidth="1"/>
    <col min="2564" max="2814" width="9.140625" style="1"/>
    <col min="2815" max="2815" width="25.7109375" style="1" bestFit="1" customWidth="1"/>
    <col min="2816" max="2816" width="9.140625" style="1"/>
    <col min="2817" max="2817" width="15.7109375" style="1" bestFit="1" customWidth="1"/>
    <col min="2818" max="2818" width="5.42578125" style="1" bestFit="1" customWidth="1"/>
    <col min="2819" max="2819" width="7.28515625" style="1" bestFit="1" customWidth="1"/>
    <col min="2820" max="3070" width="9.140625" style="1"/>
    <col min="3071" max="3071" width="25.7109375" style="1" bestFit="1" customWidth="1"/>
    <col min="3072" max="3072" width="9.140625" style="1"/>
    <col min="3073" max="3073" width="15.7109375" style="1" bestFit="1" customWidth="1"/>
    <col min="3074" max="3074" width="5.42578125" style="1" bestFit="1" customWidth="1"/>
    <col min="3075" max="3075" width="7.28515625" style="1" bestFit="1" customWidth="1"/>
    <col min="3076" max="3326" width="9.140625" style="1"/>
    <col min="3327" max="3327" width="25.7109375" style="1" bestFit="1" customWidth="1"/>
    <col min="3328" max="3328" width="9.140625" style="1"/>
    <col min="3329" max="3329" width="15.7109375" style="1" bestFit="1" customWidth="1"/>
    <col min="3330" max="3330" width="5.42578125" style="1" bestFit="1" customWidth="1"/>
    <col min="3331" max="3331" width="7.28515625" style="1" bestFit="1" customWidth="1"/>
    <col min="3332" max="3582" width="9.140625" style="1"/>
    <col min="3583" max="3583" width="25.7109375" style="1" bestFit="1" customWidth="1"/>
    <col min="3584" max="3584" width="9.140625" style="1"/>
    <col min="3585" max="3585" width="15.7109375" style="1" bestFit="1" customWidth="1"/>
    <col min="3586" max="3586" width="5.42578125" style="1" bestFit="1" customWidth="1"/>
    <col min="3587" max="3587" width="7.28515625" style="1" bestFit="1" customWidth="1"/>
    <col min="3588" max="3838" width="9.140625" style="1"/>
    <col min="3839" max="3839" width="25.7109375" style="1" bestFit="1" customWidth="1"/>
    <col min="3840" max="3840" width="9.140625" style="1"/>
    <col min="3841" max="3841" width="15.7109375" style="1" bestFit="1" customWidth="1"/>
    <col min="3842" max="3842" width="5.42578125" style="1" bestFit="1" customWidth="1"/>
    <col min="3843" max="3843" width="7.28515625" style="1" bestFit="1" customWidth="1"/>
    <col min="3844" max="4094" width="9.140625" style="1"/>
    <col min="4095" max="4095" width="25.7109375" style="1" bestFit="1" customWidth="1"/>
    <col min="4096" max="4096" width="9.140625" style="1"/>
    <col min="4097" max="4097" width="15.7109375" style="1" bestFit="1" customWidth="1"/>
    <col min="4098" max="4098" width="5.42578125" style="1" bestFit="1" customWidth="1"/>
    <col min="4099" max="4099" width="7.28515625" style="1" bestFit="1" customWidth="1"/>
    <col min="4100" max="4350" width="9.140625" style="1"/>
    <col min="4351" max="4351" width="25.7109375" style="1" bestFit="1" customWidth="1"/>
    <col min="4352" max="4352" width="9.140625" style="1"/>
    <col min="4353" max="4353" width="15.7109375" style="1" bestFit="1" customWidth="1"/>
    <col min="4354" max="4354" width="5.42578125" style="1" bestFit="1" customWidth="1"/>
    <col min="4355" max="4355" width="7.28515625" style="1" bestFit="1" customWidth="1"/>
    <col min="4356" max="4606" width="9.140625" style="1"/>
    <col min="4607" max="4607" width="25.7109375" style="1" bestFit="1" customWidth="1"/>
    <col min="4608" max="4608" width="9.140625" style="1"/>
    <col min="4609" max="4609" width="15.7109375" style="1" bestFit="1" customWidth="1"/>
    <col min="4610" max="4610" width="5.42578125" style="1" bestFit="1" customWidth="1"/>
    <col min="4611" max="4611" width="7.28515625" style="1" bestFit="1" customWidth="1"/>
    <col min="4612" max="4862" width="9.140625" style="1"/>
    <col min="4863" max="4863" width="25.7109375" style="1" bestFit="1" customWidth="1"/>
    <col min="4864" max="4864" width="9.140625" style="1"/>
    <col min="4865" max="4865" width="15.7109375" style="1" bestFit="1" customWidth="1"/>
    <col min="4866" max="4866" width="5.42578125" style="1" bestFit="1" customWidth="1"/>
    <col min="4867" max="4867" width="7.28515625" style="1" bestFit="1" customWidth="1"/>
    <col min="4868" max="5118" width="9.140625" style="1"/>
    <col min="5119" max="5119" width="25.7109375" style="1" bestFit="1" customWidth="1"/>
    <col min="5120" max="5120" width="9.140625" style="1"/>
    <col min="5121" max="5121" width="15.7109375" style="1" bestFit="1" customWidth="1"/>
    <col min="5122" max="5122" width="5.42578125" style="1" bestFit="1" customWidth="1"/>
    <col min="5123" max="5123" width="7.28515625" style="1" bestFit="1" customWidth="1"/>
    <col min="5124" max="5374" width="9.140625" style="1"/>
    <col min="5375" max="5375" width="25.7109375" style="1" bestFit="1" customWidth="1"/>
    <col min="5376" max="5376" width="9.140625" style="1"/>
    <col min="5377" max="5377" width="15.7109375" style="1" bestFit="1" customWidth="1"/>
    <col min="5378" max="5378" width="5.42578125" style="1" bestFit="1" customWidth="1"/>
    <col min="5379" max="5379" width="7.28515625" style="1" bestFit="1" customWidth="1"/>
    <col min="5380" max="5630" width="9.140625" style="1"/>
    <col min="5631" max="5631" width="25.7109375" style="1" bestFit="1" customWidth="1"/>
    <col min="5632" max="5632" width="9.140625" style="1"/>
    <col min="5633" max="5633" width="15.7109375" style="1" bestFit="1" customWidth="1"/>
    <col min="5634" max="5634" width="5.42578125" style="1" bestFit="1" customWidth="1"/>
    <col min="5635" max="5635" width="7.28515625" style="1" bestFit="1" customWidth="1"/>
    <col min="5636" max="5886" width="9.140625" style="1"/>
    <col min="5887" max="5887" width="25.7109375" style="1" bestFit="1" customWidth="1"/>
    <col min="5888" max="5888" width="9.140625" style="1"/>
    <col min="5889" max="5889" width="15.7109375" style="1" bestFit="1" customWidth="1"/>
    <col min="5890" max="5890" width="5.42578125" style="1" bestFit="1" customWidth="1"/>
    <col min="5891" max="5891" width="7.28515625" style="1" bestFit="1" customWidth="1"/>
    <col min="5892" max="6142" width="9.140625" style="1"/>
    <col min="6143" max="6143" width="25.7109375" style="1" bestFit="1" customWidth="1"/>
    <col min="6144" max="6144" width="9.140625" style="1"/>
    <col min="6145" max="6145" width="15.7109375" style="1" bestFit="1" customWidth="1"/>
    <col min="6146" max="6146" width="5.42578125" style="1" bestFit="1" customWidth="1"/>
    <col min="6147" max="6147" width="7.28515625" style="1" bestFit="1" customWidth="1"/>
    <col min="6148" max="6398" width="9.140625" style="1"/>
    <col min="6399" max="6399" width="25.7109375" style="1" bestFit="1" customWidth="1"/>
    <col min="6400" max="6400" width="9.140625" style="1"/>
    <col min="6401" max="6401" width="15.7109375" style="1" bestFit="1" customWidth="1"/>
    <col min="6402" max="6402" width="5.42578125" style="1" bestFit="1" customWidth="1"/>
    <col min="6403" max="6403" width="7.28515625" style="1" bestFit="1" customWidth="1"/>
    <col min="6404" max="6654" width="9.140625" style="1"/>
    <col min="6655" max="6655" width="25.7109375" style="1" bestFit="1" customWidth="1"/>
    <col min="6656" max="6656" width="9.140625" style="1"/>
    <col min="6657" max="6657" width="15.7109375" style="1" bestFit="1" customWidth="1"/>
    <col min="6658" max="6658" width="5.42578125" style="1" bestFit="1" customWidth="1"/>
    <col min="6659" max="6659" width="7.28515625" style="1" bestFit="1" customWidth="1"/>
    <col min="6660" max="6910" width="9.140625" style="1"/>
    <col min="6911" max="6911" width="25.7109375" style="1" bestFit="1" customWidth="1"/>
    <col min="6912" max="6912" width="9.140625" style="1"/>
    <col min="6913" max="6913" width="15.7109375" style="1" bestFit="1" customWidth="1"/>
    <col min="6914" max="6914" width="5.42578125" style="1" bestFit="1" customWidth="1"/>
    <col min="6915" max="6915" width="7.28515625" style="1" bestFit="1" customWidth="1"/>
    <col min="6916" max="7166" width="9.140625" style="1"/>
    <col min="7167" max="7167" width="25.7109375" style="1" bestFit="1" customWidth="1"/>
    <col min="7168" max="7168" width="9.140625" style="1"/>
    <col min="7169" max="7169" width="15.7109375" style="1" bestFit="1" customWidth="1"/>
    <col min="7170" max="7170" width="5.42578125" style="1" bestFit="1" customWidth="1"/>
    <col min="7171" max="7171" width="7.28515625" style="1" bestFit="1" customWidth="1"/>
    <col min="7172" max="7422" width="9.140625" style="1"/>
    <col min="7423" max="7423" width="25.7109375" style="1" bestFit="1" customWidth="1"/>
    <col min="7424" max="7424" width="9.140625" style="1"/>
    <col min="7425" max="7425" width="15.7109375" style="1" bestFit="1" customWidth="1"/>
    <col min="7426" max="7426" width="5.42578125" style="1" bestFit="1" customWidth="1"/>
    <col min="7427" max="7427" width="7.28515625" style="1" bestFit="1" customWidth="1"/>
    <col min="7428" max="7678" width="9.140625" style="1"/>
    <col min="7679" max="7679" width="25.7109375" style="1" bestFit="1" customWidth="1"/>
    <col min="7680" max="7680" width="9.140625" style="1"/>
    <col min="7681" max="7681" width="15.7109375" style="1" bestFit="1" customWidth="1"/>
    <col min="7682" max="7682" width="5.42578125" style="1" bestFit="1" customWidth="1"/>
    <col min="7683" max="7683" width="7.28515625" style="1" bestFit="1" customWidth="1"/>
    <col min="7684" max="7934" width="9.140625" style="1"/>
    <col min="7935" max="7935" width="25.7109375" style="1" bestFit="1" customWidth="1"/>
    <col min="7936" max="7936" width="9.140625" style="1"/>
    <col min="7937" max="7937" width="15.7109375" style="1" bestFit="1" customWidth="1"/>
    <col min="7938" max="7938" width="5.42578125" style="1" bestFit="1" customWidth="1"/>
    <col min="7939" max="7939" width="7.28515625" style="1" bestFit="1" customWidth="1"/>
    <col min="7940" max="8190" width="9.140625" style="1"/>
    <col min="8191" max="8191" width="25.7109375" style="1" bestFit="1" customWidth="1"/>
    <col min="8192" max="8192" width="9.140625" style="1"/>
    <col min="8193" max="8193" width="15.7109375" style="1" bestFit="1" customWidth="1"/>
    <col min="8194" max="8194" width="5.42578125" style="1" bestFit="1" customWidth="1"/>
    <col min="8195" max="8195" width="7.28515625" style="1" bestFit="1" customWidth="1"/>
    <col min="8196" max="8446" width="9.140625" style="1"/>
    <col min="8447" max="8447" width="25.7109375" style="1" bestFit="1" customWidth="1"/>
    <col min="8448" max="8448" width="9.140625" style="1"/>
    <col min="8449" max="8449" width="15.7109375" style="1" bestFit="1" customWidth="1"/>
    <col min="8450" max="8450" width="5.42578125" style="1" bestFit="1" customWidth="1"/>
    <col min="8451" max="8451" width="7.28515625" style="1" bestFit="1" customWidth="1"/>
    <col min="8452" max="8702" width="9.140625" style="1"/>
    <col min="8703" max="8703" width="25.7109375" style="1" bestFit="1" customWidth="1"/>
    <col min="8704" max="8704" width="9.140625" style="1"/>
    <col min="8705" max="8705" width="15.7109375" style="1" bestFit="1" customWidth="1"/>
    <col min="8706" max="8706" width="5.42578125" style="1" bestFit="1" customWidth="1"/>
    <col min="8707" max="8707" width="7.28515625" style="1" bestFit="1" customWidth="1"/>
    <col min="8708" max="8958" width="9.140625" style="1"/>
    <col min="8959" max="8959" width="25.7109375" style="1" bestFit="1" customWidth="1"/>
    <col min="8960" max="8960" width="9.140625" style="1"/>
    <col min="8961" max="8961" width="15.7109375" style="1" bestFit="1" customWidth="1"/>
    <col min="8962" max="8962" width="5.42578125" style="1" bestFit="1" customWidth="1"/>
    <col min="8963" max="8963" width="7.28515625" style="1" bestFit="1" customWidth="1"/>
    <col min="8964" max="9214" width="9.140625" style="1"/>
    <col min="9215" max="9215" width="25.7109375" style="1" bestFit="1" customWidth="1"/>
    <col min="9216" max="9216" width="9.140625" style="1"/>
    <col min="9217" max="9217" width="15.7109375" style="1" bestFit="1" customWidth="1"/>
    <col min="9218" max="9218" width="5.42578125" style="1" bestFit="1" customWidth="1"/>
    <col min="9219" max="9219" width="7.28515625" style="1" bestFit="1" customWidth="1"/>
    <col min="9220" max="9470" width="9.140625" style="1"/>
    <col min="9471" max="9471" width="25.7109375" style="1" bestFit="1" customWidth="1"/>
    <col min="9472" max="9472" width="9.140625" style="1"/>
    <col min="9473" max="9473" width="15.7109375" style="1" bestFit="1" customWidth="1"/>
    <col min="9474" max="9474" width="5.42578125" style="1" bestFit="1" customWidth="1"/>
    <col min="9475" max="9475" width="7.28515625" style="1" bestFit="1" customWidth="1"/>
    <col min="9476" max="9726" width="9.140625" style="1"/>
    <col min="9727" max="9727" width="25.7109375" style="1" bestFit="1" customWidth="1"/>
    <col min="9728" max="9728" width="9.140625" style="1"/>
    <col min="9729" max="9729" width="15.7109375" style="1" bestFit="1" customWidth="1"/>
    <col min="9730" max="9730" width="5.42578125" style="1" bestFit="1" customWidth="1"/>
    <col min="9731" max="9731" width="7.28515625" style="1" bestFit="1" customWidth="1"/>
    <col min="9732" max="9982" width="9.140625" style="1"/>
    <col min="9983" max="9983" width="25.7109375" style="1" bestFit="1" customWidth="1"/>
    <col min="9984" max="9984" width="9.140625" style="1"/>
    <col min="9985" max="9985" width="15.7109375" style="1" bestFit="1" customWidth="1"/>
    <col min="9986" max="9986" width="5.42578125" style="1" bestFit="1" customWidth="1"/>
    <col min="9987" max="9987" width="7.28515625" style="1" bestFit="1" customWidth="1"/>
    <col min="9988" max="10238" width="9.140625" style="1"/>
    <col min="10239" max="10239" width="25.7109375" style="1" bestFit="1" customWidth="1"/>
    <col min="10240" max="10240" width="9.140625" style="1"/>
    <col min="10241" max="10241" width="15.7109375" style="1" bestFit="1" customWidth="1"/>
    <col min="10242" max="10242" width="5.42578125" style="1" bestFit="1" customWidth="1"/>
    <col min="10243" max="10243" width="7.28515625" style="1" bestFit="1" customWidth="1"/>
    <col min="10244" max="10494" width="9.140625" style="1"/>
    <col min="10495" max="10495" width="25.7109375" style="1" bestFit="1" customWidth="1"/>
    <col min="10496" max="10496" width="9.140625" style="1"/>
    <col min="10497" max="10497" width="15.7109375" style="1" bestFit="1" customWidth="1"/>
    <col min="10498" max="10498" width="5.42578125" style="1" bestFit="1" customWidth="1"/>
    <col min="10499" max="10499" width="7.28515625" style="1" bestFit="1" customWidth="1"/>
    <col min="10500" max="10750" width="9.140625" style="1"/>
    <col min="10751" max="10751" width="25.7109375" style="1" bestFit="1" customWidth="1"/>
    <col min="10752" max="10752" width="9.140625" style="1"/>
    <col min="10753" max="10753" width="15.7109375" style="1" bestFit="1" customWidth="1"/>
    <col min="10754" max="10754" width="5.42578125" style="1" bestFit="1" customWidth="1"/>
    <col min="10755" max="10755" width="7.28515625" style="1" bestFit="1" customWidth="1"/>
    <col min="10756" max="11006" width="9.140625" style="1"/>
    <col min="11007" max="11007" width="25.7109375" style="1" bestFit="1" customWidth="1"/>
    <col min="11008" max="11008" width="9.140625" style="1"/>
    <col min="11009" max="11009" width="15.7109375" style="1" bestFit="1" customWidth="1"/>
    <col min="11010" max="11010" width="5.42578125" style="1" bestFit="1" customWidth="1"/>
    <col min="11011" max="11011" width="7.28515625" style="1" bestFit="1" customWidth="1"/>
    <col min="11012" max="11262" width="9.140625" style="1"/>
    <col min="11263" max="11263" width="25.7109375" style="1" bestFit="1" customWidth="1"/>
    <col min="11264" max="11264" width="9.140625" style="1"/>
    <col min="11265" max="11265" width="15.7109375" style="1" bestFit="1" customWidth="1"/>
    <col min="11266" max="11266" width="5.42578125" style="1" bestFit="1" customWidth="1"/>
    <col min="11267" max="11267" width="7.28515625" style="1" bestFit="1" customWidth="1"/>
    <col min="11268" max="11518" width="9.140625" style="1"/>
    <col min="11519" max="11519" width="25.7109375" style="1" bestFit="1" customWidth="1"/>
    <col min="11520" max="11520" width="9.140625" style="1"/>
    <col min="11521" max="11521" width="15.7109375" style="1" bestFit="1" customWidth="1"/>
    <col min="11522" max="11522" width="5.42578125" style="1" bestFit="1" customWidth="1"/>
    <col min="11523" max="11523" width="7.28515625" style="1" bestFit="1" customWidth="1"/>
    <col min="11524" max="11774" width="9.140625" style="1"/>
    <col min="11775" max="11775" width="25.7109375" style="1" bestFit="1" customWidth="1"/>
    <col min="11776" max="11776" width="9.140625" style="1"/>
    <col min="11777" max="11777" width="15.7109375" style="1" bestFit="1" customWidth="1"/>
    <col min="11778" max="11778" width="5.42578125" style="1" bestFit="1" customWidth="1"/>
    <col min="11779" max="11779" width="7.28515625" style="1" bestFit="1" customWidth="1"/>
    <col min="11780" max="12030" width="9.140625" style="1"/>
    <col min="12031" max="12031" width="25.7109375" style="1" bestFit="1" customWidth="1"/>
    <col min="12032" max="12032" width="9.140625" style="1"/>
    <col min="12033" max="12033" width="15.7109375" style="1" bestFit="1" customWidth="1"/>
    <col min="12034" max="12034" width="5.42578125" style="1" bestFit="1" customWidth="1"/>
    <col min="12035" max="12035" width="7.28515625" style="1" bestFit="1" customWidth="1"/>
    <col min="12036" max="12286" width="9.140625" style="1"/>
    <col min="12287" max="12287" width="25.7109375" style="1" bestFit="1" customWidth="1"/>
    <col min="12288" max="12288" width="9.140625" style="1"/>
    <col min="12289" max="12289" width="15.7109375" style="1" bestFit="1" customWidth="1"/>
    <col min="12290" max="12290" width="5.42578125" style="1" bestFit="1" customWidth="1"/>
    <col min="12291" max="12291" width="7.28515625" style="1" bestFit="1" customWidth="1"/>
    <col min="12292" max="12542" width="9.140625" style="1"/>
    <col min="12543" max="12543" width="25.7109375" style="1" bestFit="1" customWidth="1"/>
    <col min="12544" max="12544" width="9.140625" style="1"/>
    <col min="12545" max="12545" width="15.7109375" style="1" bestFit="1" customWidth="1"/>
    <col min="12546" max="12546" width="5.42578125" style="1" bestFit="1" customWidth="1"/>
    <col min="12547" max="12547" width="7.28515625" style="1" bestFit="1" customWidth="1"/>
    <col min="12548" max="12798" width="9.140625" style="1"/>
    <col min="12799" max="12799" width="25.7109375" style="1" bestFit="1" customWidth="1"/>
    <col min="12800" max="12800" width="9.140625" style="1"/>
    <col min="12801" max="12801" width="15.7109375" style="1" bestFit="1" customWidth="1"/>
    <col min="12802" max="12802" width="5.42578125" style="1" bestFit="1" customWidth="1"/>
    <col min="12803" max="12803" width="7.28515625" style="1" bestFit="1" customWidth="1"/>
    <col min="12804" max="13054" width="9.140625" style="1"/>
    <col min="13055" max="13055" width="25.7109375" style="1" bestFit="1" customWidth="1"/>
    <col min="13056" max="13056" width="9.140625" style="1"/>
    <col min="13057" max="13057" width="15.7109375" style="1" bestFit="1" customWidth="1"/>
    <col min="13058" max="13058" width="5.42578125" style="1" bestFit="1" customWidth="1"/>
    <col min="13059" max="13059" width="7.28515625" style="1" bestFit="1" customWidth="1"/>
    <col min="13060" max="13310" width="9.140625" style="1"/>
    <col min="13311" max="13311" width="25.7109375" style="1" bestFit="1" customWidth="1"/>
    <col min="13312" max="13312" width="9.140625" style="1"/>
    <col min="13313" max="13313" width="15.7109375" style="1" bestFit="1" customWidth="1"/>
    <col min="13314" max="13314" width="5.42578125" style="1" bestFit="1" customWidth="1"/>
    <col min="13315" max="13315" width="7.28515625" style="1" bestFit="1" customWidth="1"/>
    <col min="13316" max="13566" width="9.140625" style="1"/>
    <col min="13567" max="13567" width="25.7109375" style="1" bestFit="1" customWidth="1"/>
    <col min="13568" max="13568" width="9.140625" style="1"/>
    <col min="13569" max="13569" width="15.7109375" style="1" bestFit="1" customWidth="1"/>
    <col min="13570" max="13570" width="5.42578125" style="1" bestFit="1" customWidth="1"/>
    <col min="13571" max="13571" width="7.28515625" style="1" bestFit="1" customWidth="1"/>
    <col min="13572" max="13822" width="9.140625" style="1"/>
    <col min="13823" max="13823" width="25.7109375" style="1" bestFit="1" customWidth="1"/>
    <col min="13824" max="13824" width="9.140625" style="1"/>
    <col min="13825" max="13825" width="15.7109375" style="1" bestFit="1" customWidth="1"/>
    <col min="13826" max="13826" width="5.42578125" style="1" bestFit="1" customWidth="1"/>
    <col min="13827" max="13827" width="7.28515625" style="1" bestFit="1" customWidth="1"/>
    <col min="13828" max="14078" width="9.140625" style="1"/>
    <col min="14079" max="14079" width="25.7109375" style="1" bestFit="1" customWidth="1"/>
    <col min="14080" max="14080" width="9.140625" style="1"/>
    <col min="14081" max="14081" width="15.7109375" style="1" bestFit="1" customWidth="1"/>
    <col min="14082" max="14082" width="5.42578125" style="1" bestFit="1" customWidth="1"/>
    <col min="14083" max="14083" width="7.28515625" style="1" bestFit="1" customWidth="1"/>
    <col min="14084" max="14334" width="9.140625" style="1"/>
    <col min="14335" max="14335" width="25.7109375" style="1" bestFit="1" customWidth="1"/>
    <col min="14336" max="14336" width="9.140625" style="1"/>
    <col min="14337" max="14337" width="15.7109375" style="1" bestFit="1" customWidth="1"/>
    <col min="14338" max="14338" width="5.42578125" style="1" bestFit="1" customWidth="1"/>
    <col min="14339" max="14339" width="7.28515625" style="1" bestFit="1" customWidth="1"/>
    <col min="14340" max="14590" width="9.140625" style="1"/>
    <col min="14591" max="14591" width="25.7109375" style="1" bestFit="1" customWidth="1"/>
    <col min="14592" max="14592" width="9.140625" style="1"/>
    <col min="14593" max="14593" width="15.7109375" style="1" bestFit="1" customWidth="1"/>
    <col min="14594" max="14594" width="5.42578125" style="1" bestFit="1" customWidth="1"/>
    <col min="14595" max="14595" width="7.28515625" style="1" bestFit="1" customWidth="1"/>
    <col min="14596" max="14846" width="9.140625" style="1"/>
    <col min="14847" max="14847" width="25.7109375" style="1" bestFit="1" customWidth="1"/>
    <col min="14848" max="14848" width="9.140625" style="1"/>
    <col min="14849" max="14849" width="15.7109375" style="1" bestFit="1" customWidth="1"/>
    <col min="14850" max="14850" width="5.42578125" style="1" bestFit="1" customWidth="1"/>
    <col min="14851" max="14851" width="7.28515625" style="1" bestFit="1" customWidth="1"/>
    <col min="14852" max="15102" width="9.140625" style="1"/>
    <col min="15103" max="15103" width="25.7109375" style="1" bestFit="1" customWidth="1"/>
    <col min="15104" max="15104" width="9.140625" style="1"/>
    <col min="15105" max="15105" width="15.7109375" style="1" bestFit="1" customWidth="1"/>
    <col min="15106" max="15106" width="5.42578125" style="1" bestFit="1" customWidth="1"/>
    <col min="15107" max="15107" width="7.28515625" style="1" bestFit="1" customWidth="1"/>
    <col min="15108" max="15358" width="9.140625" style="1"/>
    <col min="15359" max="15359" width="25.7109375" style="1" bestFit="1" customWidth="1"/>
    <col min="15360" max="15360" width="9.140625" style="1"/>
    <col min="15361" max="15361" width="15.7109375" style="1" bestFit="1" customWidth="1"/>
    <col min="15362" max="15362" width="5.42578125" style="1" bestFit="1" customWidth="1"/>
    <col min="15363" max="15363" width="7.28515625" style="1" bestFit="1" customWidth="1"/>
    <col min="15364" max="15614" width="9.140625" style="1"/>
    <col min="15615" max="15615" width="25.7109375" style="1" bestFit="1" customWidth="1"/>
    <col min="15616" max="15616" width="9.140625" style="1"/>
    <col min="15617" max="15617" width="15.7109375" style="1" bestFit="1" customWidth="1"/>
    <col min="15618" max="15618" width="5.42578125" style="1" bestFit="1" customWidth="1"/>
    <col min="15619" max="15619" width="7.28515625" style="1" bestFit="1" customWidth="1"/>
    <col min="15620" max="15870" width="9.140625" style="1"/>
    <col min="15871" max="15871" width="25.7109375" style="1" bestFit="1" customWidth="1"/>
    <col min="15872" max="15872" width="9.140625" style="1"/>
    <col min="15873" max="15873" width="15.7109375" style="1" bestFit="1" customWidth="1"/>
    <col min="15874" max="15874" width="5.42578125" style="1" bestFit="1" customWidth="1"/>
    <col min="15875" max="15875" width="7.28515625" style="1" bestFit="1" customWidth="1"/>
    <col min="15876" max="16126" width="9.140625" style="1"/>
    <col min="16127" max="16127" width="25.7109375" style="1" bestFit="1" customWidth="1"/>
    <col min="16128" max="16128" width="9.140625" style="1"/>
    <col min="16129" max="16129" width="15.7109375" style="1" bestFit="1" customWidth="1"/>
    <col min="16130" max="16130" width="5.42578125" style="1" bestFit="1" customWidth="1"/>
    <col min="16131" max="16131" width="7.28515625" style="1" bestFit="1" customWidth="1"/>
    <col min="16132" max="16384" width="9.140625" style="1"/>
  </cols>
  <sheetData>
    <row r="1" spans="1:3" ht="15" thickBot="1">
      <c r="A1" s="121" t="s">
        <v>517</v>
      </c>
      <c r="B1" s="122" t="s">
        <v>951</v>
      </c>
      <c r="C1" s="123" t="s">
        <v>952</v>
      </c>
    </row>
    <row r="2" spans="1:3" ht="20.100000000000001" customHeight="1" thickBot="1">
      <c r="A2" s="20" t="str">
        <f>"大阪公立大学中百舌鳥支部"</f>
        <v>大阪公立大学中百舌鳥支部</v>
      </c>
      <c r="B2" s="98" t="str">
        <f>"高松　幸一郎"</f>
        <v>高松　幸一郎</v>
      </c>
      <c r="C2" s="100" t="str">
        <f t="shared" ref="C2:C29" si="0">"男"</f>
        <v>男</v>
      </c>
    </row>
    <row r="3" spans="1:3" ht="20.100000000000001" customHeight="1">
      <c r="A3" s="9" t="str">
        <f>"関西外国語大学"</f>
        <v>関西外国語大学</v>
      </c>
      <c r="B3" s="89" t="str">
        <f>"川端　佳孝"</f>
        <v>川端　佳孝</v>
      </c>
      <c r="C3" s="91" t="str">
        <f t="shared" si="0"/>
        <v>男</v>
      </c>
    </row>
    <row r="4" spans="1:3" ht="20.100000000000001" customHeight="1">
      <c r="A4" s="10" t="str">
        <f>"関西外国語大学"</f>
        <v>関西外国語大学</v>
      </c>
      <c r="B4" s="92" t="str">
        <f>"酒井　涼成"</f>
        <v>酒井　涼成</v>
      </c>
      <c r="C4" s="93" t="str">
        <f t="shared" si="0"/>
        <v>男</v>
      </c>
    </row>
    <row r="5" spans="1:3" ht="20.100000000000001" customHeight="1" thickBot="1">
      <c r="A5" s="11" t="str">
        <f>"関西外国語大学"</f>
        <v>関西外国語大学</v>
      </c>
      <c r="B5" s="94" t="str">
        <f>"首藤　樹"</f>
        <v>首藤　樹</v>
      </c>
      <c r="C5" s="96" t="str">
        <f t="shared" si="0"/>
        <v>男</v>
      </c>
    </row>
    <row r="6" spans="1:3" ht="20.100000000000001" customHeight="1">
      <c r="A6" s="9" t="str">
        <f>"関西大学"</f>
        <v>関西大学</v>
      </c>
      <c r="B6" s="89" t="str">
        <f>"久保　晴幹"</f>
        <v>久保　晴幹</v>
      </c>
      <c r="C6" s="91" t="str">
        <f t="shared" si="0"/>
        <v>男</v>
      </c>
    </row>
    <row r="7" spans="1:3" ht="20.100000000000001" customHeight="1" thickBot="1">
      <c r="A7" s="11" t="str">
        <f>"関西大学"</f>
        <v>関西大学</v>
      </c>
      <c r="B7" s="94" t="str">
        <f>"辰巳　海偉"</f>
        <v>辰巳　海偉</v>
      </c>
      <c r="C7" s="96" t="str">
        <f t="shared" si="0"/>
        <v>男</v>
      </c>
    </row>
    <row r="8" spans="1:3" ht="20.100000000000001" customHeight="1">
      <c r="A8" s="9" t="str">
        <f t="shared" ref="A8:A14" si="1">"近畿大学"</f>
        <v>近畿大学</v>
      </c>
      <c r="B8" s="89" t="str">
        <f>"大下　流我"</f>
        <v>大下　流我</v>
      </c>
      <c r="C8" s="91" t="str">
        <f t="shared" si="0"/>
        <v>男</v>
      </c>
    </row>
    <row r="9" spans="1:3" ht="20.100000000000001" customHeight="1">
      <c r="A9" s="10" t="str">
        <f t="shared" si="1"/>
        <v>近畿大学</v>
      </c>
      <c r="B9" s="92" t="str">
        <f>"田所　優佑"</f>
        <v>田所　優佑</v>
      </c>
      <c r="C9" s="93" t="str">
        <f t="shared" si="0"/>
        <v>男</v>
      </c>
    </row>
    <row r="10" spans="1:3" ht="20.100000000000001" customHeight="1">
      <c r="A10" s="10" t="str">
        <f t="shared" si="1"/>
        <v>近畿大学</v>
      </c>
      <c r="B10" s="92" t="str">
        <f>"西村　琉晟"</f>
        <v>西村　琉晟</v>
      </c>
      <c r="C10" s="93" t="str">
        <f t="shared" si="0"/>
        <v>男</v>
      </c>
    </row>
    <row r="11" spans="1:3" ht="20.100000000000001" customHeight="1">
      <c r="A11" s="10" t="str">
        <f t="shared" si="1"/>
        <v>近畿大学</v>
      </c>
      <c r="B11" s="92" t="str">
        <f>"松岡　優太"</f>
        <v>松岡　優太</v>
      </c>
      <c r="C11" s="93" t="str">
        <f t="shared" si="0"/>
        <v>男</v>
      </c>
    </row>
    <row r="12" spans="1:3" ht="20.100000000000001" customHeight="1">
      <c r="A12" s="10" t="str">
        <f t="shared" si="1"/>
        <v>近畿大学</v>
      </c>
      <c r="B12" s="92" t="str">
        <f>"森岡　歩夢"</f>
        <v>森岡　歩夢</v>
      </c>
      <c r="C12" s="93" t="str">
        <f t="shared" si="0"/>
        <v>男</v>
      </c>
    </row>
    <row r="13" spans="1:3" ht="20.100000000000001" customHeight="1">
      <c r="A13" s="10" t="str">
        <f t="shared" si="1"/>
        <v>近畿大学</v>
      </c>
      <c r="B13" s="92" t="str">
        <f>"山口　康成"</f>
        <v>山口　康成</v>
      </c>
      <c r="C13" s="93" t="str">
        <f t="shared" si="0"/>
        <v>男</v>
      </c>
    </row>
    <row r="14" spans="1:3" ht="20.100000000000001" customHeight="1" thickBot="1">
      <c r="A14" s="11" t="str">
        <f t="shared" si="1"/>
        <v>近畿大学</v>
      </c>
      <c r="B14" s="94" t="str">
        <f>"米田　伊織"</f>
        <v>米田　伊織</v>
      </c>
      <c r="C14" s="96" t="str">
        <f t="shared" si="0"/>
        <v>男</v>
      </c>
    </row>
    <row r="15" spans="1:3" ht="20.100000000000001" customHeight="1" thickBot="1">
      <c r="A15" s="20" t="str">
        <f>"同志社大学"</f>
        <v>同志社大学</v>
      </c>
      <c r="B15" s="98" t="str">
        <f>"村尾　吉一"</f>
        <v>村尾　吉一</v>
      </c>
      <c r="C15" s="100" t="str">
        <f t="shared" si="0"/>
        <v>男</v>
      </c>
    </row>
    <row r="16" spans="1:3" ht="20.100000000000001" customHeight="1" thickBot="1">
      <c r="A16" s="20" t="str">
        <f>"立命館大学"</f>
        <v>立命館大学</v>
      </c>
      <c r="B16" s="98" t="str">
        <f>"崔　材栄"</f>
        <v>崔　材栄</v>
      </c>
      <c r="C16" s="100" t="str">
        <f t="shared" si="0"/>
        <v>男</v>
      </c>
    </row>
    <row r="17" spans="1:3" ht="20.100000000000001" customHeight="1" thickBot="1">
      <c r="A17" s="20" t="str">
        <f>"大阪学院高校"</f>
        <v>大阪学院高校</v>
      </c>
      <c r="B17" s="98" t="str">
        <f>"前田　亮"</f>
        <v>前田　亮</v>
      </c>
      <c r="C17" s="100" t="str">
        <f t="shared" si="0"/>
        <v>男</v>
      </c>
    </row>
    <row r="18" spans="1:3" ht="20.100000000000001" customHeight="1">
      <c r="A18" s="9" t="str">
        <f>"青翔中学・高等学校"</f>
        <v>青翔中学・高等学校</v>
      </c>
      <c r="B18" s="89" t="str">
        <f>"川上　友吾"</f>
        <v>川上　友吾</v>
      </c>
      <c r="C18" s="91" t="str">
        <f t="shared" si="0"/>
        <v>男</v>
      </c>
    </row>
    <row r="19" spans="1:3" ht="20.100000000000001" customHeight="1" thickBot="1">
      <c r="A19" s="11" t="str">
        <f>"青翔中学・高等学校"</f>
        <v>青翔中学・高等学校</v>
      </c>
      <c r="B19" s="94" t="str">
        <f>"松田　依蕗"</f>
        <v>松田　依蕗</v>
      </c>
      <c r="C19" s="96" t="str">
        <f t="shared" si="0"/>
        <v>男</v>
      </c>
    </row>
    <row r="20" spans="1:3" ht="20.100000000000001" customHeight="1" thickBot="1">
      <c r="A20" s="20" t="str">
        <f>"旭区日本拳法連盟"</f>
        <v>旭区日本拳法連盟</v>
      </c>
      <c r="B20" s="98" t="str">
        <f>"田村　陽介"</f>
        <v>田村　陽介</v>
      </c>
      <c r="C20" s="100" t="str">
        <f t="shared" si="0"/>
        <v>男</v>
      </c>
    </row>
    <row r="21" spans="1:3" ht="20.100000000000001" customHeight="1" thickBot="1">
      <c r="A21" s="20" t="str">
        <f>"芦屋"</f>
        <v>芦屋</v>
      </c>
      <c r="B21" s="98" t="str">
        <f>"川田　正晴"</f>
        <v>川田　正晴</v>
      </c>
      <c r="C21" s="100" t="str">
        <f t="shared" si="0"/>
        <v>男</v>
      </c>
    </row>
    <row r="22" spans="1:3" ht="20.100000000000001" customHeight="1" thickBot="1">
      <c r="A22" s="20" t="str">
        <f>"共栄クラブ"</f>
        <v>共栄クラブ</v>
      </c>
      <c r="B22" s="98" t="str">
        <f>"髙本　貴弘"</f>
        <v>髙本　貴弘</v>
      </c>
      <c r="C22" s="100" t="str">
        <f t="shared" si="0"/>
        <v>男</v>
      </c>
    </row>
    <row r="23" spans="1:3" ht="20.100000000000001" customHeight="1">
      <c r="A23" s="9" t="str">
        <f>"洪游会本部"</f>
        <v>洪游会本部</v>
      </c>
      <c r="B23" s="89" t="str">
        <f>"新井　健"</f>
        <v>新井　健</v>
      </c>
      <c r="C23" s="91" t="str">
        <f t="shared" si="0"/>
        <v>男</v>
      </c>
    </row>
    <row r="24" spans="1:3" ht="20.100000000000001" customHeight="1">
      <c r="A24" s="10" t="str">
        <f>"洪游会本部"</f>
        <v>洪游会本部</v>
      </c>
      <c r="B24" s="92" t="str">
        <f>"安藤　晴"</f>
        <v>安藤　晴</v>
      </c>
      <c r="C24" s="93" t="str">
        <f t="shared" si="0"/>
        <v>男</v>
      </c>
    </row>
    <row r="25" spans="1:3" ht="20.100000000000001" customHeight="1" thickBot="1">
      <c r="A25" s="11" t="str">
        <f>"洪游会本部"</f>
        <v>洪游会本部</v>
      </c>
      <c r="B25" s="94" t="str">
        <f>"吉田　直晋"</f>
        <v>吉田　直晋</v>
      </c>
      <c r="C25" s="96" t="str">
        <f t="shared" si="0"/>
        <v>男</v>
      </c>
    </row>
    <row r="26" spans="1:3" ht="20.100000000000001" customHeight="1">
      <c r="A26" s="9" t="str">
        <f>"三密会"</f>
        <v>三密会</v>
      </c>
      <c r="B26" s="89" t="str">
        <f>"木戸　一心"</f>
        <v>木戸　一心</v>
      </c>
      <c r="C26" s="91" t="str">
        <f t="shared" si="0"/>
        <v>男</v>
      </c>
    </row>
    <row r="27" spans="1:3" ht="20.100000000000001" customHeight="1" thickBot="1">
      <c r="A27" s="11" t="str">
        <f>"三密会"</f>
        <v>三密会</v>
      </c>
      <c r="B27" s="94" t="str">
        <f>"守道　絢都"</f>
        <v>守道　絢都</v>
      </c>
      <c r="C27" s="96" t="str">
        <f t="shared" si="0"/>
        <v>男</v>
      </c>
    </row>
    <row r="28" spans="1:3" ht="20.100000000000001" customHeight="1" thickBot="1">
      <c r="A28" s="20" t="str">
        <f>"親和会"</f>
        <v>親和会</v>
      </c>
      <c r="B28" s="98" t="str">
        <f>"米田　直樹"</f>
        <v>米田　直樹</v>
      </c>
      <c r="C28" s="100" t="str">
        <f t="shared" si="0"/>
        <v>男</v>
      </c>
    </row>
    <row r="29" spans="1:3" ht="20.100000000000001" customHeight="1" thickBot="1">
      <c r="A29" s="20" t="str">
        <f>"吹田市日本拳法連盟"</f>
        <v>吹田市日本拳法連盟</v>
      </c>
      <c r="B29" s="98" t="str">
        <f>"井上　大輔"</f>
        <v>井上　大輔</v>
      </c>
      <c r="C29" s="100" t="str">
        <f t="shared" si="0"/>
        <v>男</v>
      </c>
    </row>
    <row r="30" spans="1:3" ht="20.100000000000001" customHeight="1" thickBot="1">
      <c r="A30" s="20" t="str">
        <f>"誠豪"</f>
        <v>誠豪</v>
      </c>
      <c r="B30" s="98" t="str">
        <f>"カタオル　ソフィア"</f>
        <v>カタオル　ソフィア</v>
      </c>
      <c r="C30" s="100" t="str">
        <f>"女"</f>
        <v>女</v>
      </c>
    </row>
    <row r="31" spans="1:3" ht="20.100000000000001" customHeight="1">
      <c r="A31" s="9" t="str">
        <f>"大道"</f>
        <v>大道</v>
      </c>
      <c r="B31" s="89" t="str">
        <f>"朝飛　雄斗"</f>
        <v>朝飛　雄斗</v>
      </c>
      <c r="C31" s="91" t="str">
        <f>"男"</f>
        <v>男</v>
      </c>
    </row>
    <row r="32" spans="1:3" ht="20.100000000000001" customHeight="1">
      <c r="A32" s="10" t="str">
        <f>"大道"</f>
        <v>大道</v>
      </c>
      <c r="B32" s="92" t="str">
        <f>"森　百々香"</f>
        <v>森　百々香</v>
      </c>
      <c r="C32" s="93" t="str">
        <f>"女"</f>
        <v>女</v>
      </c>
    </row>
    <row r="33" spans="1:3" ht="20.100000000000001" customHeight="1">
      <c r="A33" s="10" t="str">
        <f>"大道"</f>
        <v>大道</v>
      </c>
      <c r="B33" s="92" t="str">
        <f>"森本　叶逢"</f>
        <v>森本　叶逢</v>
      </c>
      <c r="C33" s="93" t="str">
        <f>"男"</f>
        <v>男</v>
      </c>
    </row>
    <row r="34" spans="1:3" ht="20.100000000000001" customHeight="1" thickBot="1">
      <c r="A34" s="11" t="str">
        <f>"大道"</f>
        <v>大道</v>
      </c>
      <c r="B34" s="94" t="str">
        <f>"李　龍輝"</f>
        <v>李　龍輝</v>
      </c>
      <c r="C34" s="96" t="str">
        <f>"男"</f>
        <v>男</v>
      </c>
    </row>
    <row r="35" spans="1:3" ht="20.100000000000001" customHeight="1" thickBot="1">
      <c r="A35" s="20" t="str">
        <f>"敦賀拳和会"</f>
        <v>敦賀拳和会</v>
      </c>
      <c r="B35" s="98" t="str">
        <f>"山口　智美"</f>
        <v>山口　智美</v>
      </c>
      <c r="C35" s="100" t="str">
        <f>"女"</f>
        <v>女</v>
      </c>
    </row>
    <row r="36" spans="1:3" ht="20.100000000000001" customHeight="1">
      <c r="A36" s="9" t="str">
        <f>"都島"</f>
        <v>都島</v>
      </c>
      <c r="B36" s="89" t="str">
        <f>"植田　隆"</f>
        <v>植田　隆</v>
      </c>
      <c r="C36" s="91" t="str">
        <f>"男"</f>
        <v>男</v>
      </c>
    </row>
    <row r="37" spans="1:3" ht="20.100000000000001" customHeight="1">
      <c r="A37" s="10" t="str">
        <f>"都島"</f>
        <v>都島</v>
      </c>
      <c r="B37" s="92" t="str">
        <f>"国森　美香"</f>
        <v>国森　美香</v>
      </c>
      <c r="C37" s="93" t="str">
        <f>"女"</f>
        <v>女</v>
      </c>
    </row>
    <row r="38" spans="1:3" ht="20.100000000000001" customHeight="1" thickBot="1">
      <c r="A38" s="11" t="str">
        <f>"都島"</f>
        <v>都島</v>
      </c>
      <c r="B38" s="94" t="str">
        <f>"矢野　啓二"</f>
        <v>矢野　啓二</v>
      </c>
      <c r="C38" s="96" t="str">
        <f>"男"</f>
        <v>男</v>
      </c>
    </row>
    <row r="39" spans="1:3" ht="20.100000000000001" customHeight="1" thickBot="1">
      <c r="A39" s="20" t="str">
        <f>"明生館"</f>
        <v>明生館</v>
      </c>
      <c r="B39" s="98" t="str">
        <f>"岸本　顕吾"</f>
        <v>岸本　顕吾</v>
      </c>
      <c r="C39" s="100" t="str">
        <f>"男"</f>
        <v>男</v>
      </c>
    </row>
    <row r="40" spans="1:3" ht="20.100000000000001" customHeight="1" thickBot="1">
      <c r="A40" s="25" t="str">
        <f>"濫觴会"</f>
        <v>濫觴会</v>
      </c>
      <c r="B40" s="119" t="str">
        <f>"平尾　紡希"</f>
        <v>平尾　紡希</v>
      </c>
      <c r="C40" s="120" t="str">
        <f>"女"</f>
        <v>女</v>
      </c>
    </row>
  </sheetData>
  <phoneticPr fontId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H4" sqref="H4"/>
    </sheetView>
  </sheetViews>
  <sheetFormatPr defaultRowHeight="14.25"/>
  <cols>
    <col min="1" max="1" width="30.28515625" style="126" customWidth="1"/>
    <col min="2" max="2" width="11" style="126" bestFit="1" customWidth="1"/>
    <col min="3" max="3" width="24.85546875" style="126" customWidth="1"/>
    <col min="4" max="4" width="5.42578125" style="126" bestFit="1" customWidth="1"/>
    <col min="5" max="5" width="7.28515625" style="126" bestFit="1" customWidth="1"/>
    <col min="6" max="256" width="9.140625" style="126"/>
    <col min="257" max="257" width="30.28515625" style="126" customWidth="1"/>
    <col min="258" max="258" width="11" style="126" bestFit="1" customWidth="1"/>
    <col min="259" max="259" width="24.85546875" style="126" customWidth="1"/>
    <col min="260" max="260" width="5.42578125" style="126" bestFit="1" customWidth="1"/>
    <col min="261" max="261" width="7.28515625" style="126" bestFit="1" customWidth="1"/>
    <col min="262" max="512" width="9.140625" style="126"/>
    <col min="513" max="513" width="30.28515625" style="126" customWidth="1"/>
    <col min="514" max="514" width="11" style="126" bestFit="1" customWidth="1"/>
    <col min="515" max="515" width="24.85546875" style="126" customWidth="1"/>
    <col min="516" max="516" width="5.42578125" style="126" bestFit="1" customWidth="1"/>
    <col min="517" max="517" width="7.28515625" style="126" bestFit="1" customWidth="1"/>
    <col min="518" max="768" width="9.140625" style="126"/>
    <col min="769" max="769" width="30.28515625" style="126" customWidth="1"/>
    <col min="770" max="770" width="11" style="126" bestFit="1" customWidth="1"/>
    <col min="771" max="771" width="24.85546875" style="126" customWidth="1"/>
    <col min="772" max="772" width="5.42578125" style="126" bestFit="1" customWidth="1"/>
    <col min="773" max="773" width="7.28515625" style="126" bestFit="1" customWidth="1"/>
    <col min="774" max="1024" width="9.140625" style="126"/>
    <col min="1025" max="1025" width="30.28515625" style="126" customWidth="1"/>
    <col min="1026" max="1026" width="11" style="126" bestFit="1" customWidth="1"/>
    <col min="1027" max="1027" width="24.85546875" style="126" customWidth="1"/>
    <col min="1028" max="1028" width="5.42578125" style="126" bestFit="1" customWidth="1"/>
    <col min="1029" max="1029" width="7.28515625" style="126" bestFit="1" customWidth="1"/>
    <col min="1030" max="1280" width="9.140625" style="126"/>
    <col min="1281" max="1281" width="30.28515625" style="126" customWidth="1"/>
    <col min="1282" max="1282" width="11" style="126" bestFit="1" customWidth="1"/>
    <col min="1283" max="1283" width="24.85546875" style="126" customWidth="1"/>
    <col min="1284" max="1284" width="5.42578125" style="126" bestFit="1" customWidth="1"/>
    <col min="1285" max="1285" width="7.28515625" style="126" bestFit="1" customWidth="1"/>
    <col min="1286" max="1536" width="9.140625" style="126"/>
    <col min="1537" max="1537" width="30.28515625" style="126" customWidth="1"/>
    <col min="1538" max="1538" width="11" style="126" bestFit="1" customWidth="1"/>
    <col min="1539" max="1539" width="24.85546875" style="126" customWidth="1"/>
    <col min="1540" max="1540" width="5.42578125" style="126" bestFit="1" customWidth="1"/>
    <col min="1541" max="1541" width="7.28515625" style="126" bestFit="1" customWidth="1"/>
    <col min="1542" max="1792" width="9.140625" style="126"/>
    <col min="1793" max="1793" width="30.28515625" style="126" customWidth="1"/>
    <col min="1794" max="1794" width="11" style="126" bestFit="1" customWidth="1"/>
    <col min="1795" max="1795" width="24.85546875" style="126" customWidth="1"/>
    <col min="1796" max="1796" width="5.42578125" style="126" bestFit="1" customWidth="1"/>
    <col min="1797" max="1797" width="7.28515625" style="126" bestFit="1" customWidth="1"/>
    <col min="1798" max="2048" width="9.140625" style="126"/>
    <col min="2049" max="2049" width="30.28515625" style="126" customWidth="1"/>
    <col min="2050" max="2050" width="11" style="126" bestFit="1" customWidth="1"/>
    <col min="2051" max="2051" width="24.85546875" style="126" customWidth="1"/>
    <col min="2052" max="2052" width="5.42578125" style="126" bestFit="1" customWidth="1"/>
    <col min="2053" max="2053" width="7.28515625" style="126" bestFit="1" customWidth="1"/>
    <col min="2054" max="2304" width="9.140625" style="126"/>
    <col min="2305" max="2305" width="30.28515625" style="126" customWidth="1"/>
    <col min="2306" max="2306" width="11" style="126" bestFit="1" customWidth="1"/>
    <col min="2307" max="2307" width="24.85546875" style="126" customWidth="1"/>
    <col min="2308" max="2308" width="5.42578125" style="126" bestFit="1" customWidth="1"/>
    <col min="2309" max="2309" width="7.28515625" style="126" bestFit="1" customWidth="1"/>
    <col min="2310" max="2560" width="9.140625" style="126"/>
    <col min="2561" max="2561" width="30.28515625" style="126" customWidth="1"/>
    <col min="2562" max="2562" width="11" style="126" bestFit="1" customWidth="1"/>
    <col min="2563" max="2563" width="24.85546875" style="126" customWidth="1"/>
    <col min="2564" max="2564" width="5.42578125" style="126" bestFit="1" customWidth="1"/>
    <col min="2565" max="2565" width="7.28515625" style="126" bestFit="1" customWidth="1"/>
    <col min="2566" max="2816" width="9.140625" style="126"/>
    <col min="2817" max="2817" width="30.28515625" style="126" customWidth="1"/>
    <col min="2818" max="2818" width="11" style="126" bestFit="1" customWidth="1"/>
    <col min="2819" max="2819" width="24.85546875" style="126" customWidth="1"/>
    <col min="2820" max="2820" width="5.42578125" style="126" bestFit="1" customWidth="1"/>
    <col min="2821" max="2821" width="7.28515625" style="126" bestFit="1" customWidth="1"/>
    <col min="2822" max="3072" width="9.140625" style="126"/>
    <col min="3073" max="3073" width="30.28515625" style="126" customWidth="1"/>
    <col min="3074" max="3074" width="11" style="126" bestFit="1" customWidth="1"/>
    <col min="3075" max="3075" width="24.85546875" style="126" customWidth="1"/>
    <col min="3076" max="3076" width="5.42578125" style="126" bestFit="1" customWidth="1"/>
    <col min="3077" max="3077" width="7.28515625" style="126" bestFit="1" customWidth="1"/>
    <col min="3078" max="3328" width="9.140625" style="126"/>
    <col min="3329" max="3329" width="30.28515625" style="126" customWidth="1"/>
    <col min="3330" max="3330" width="11" style="126" bestFit="1" customWidth="1"/>
    <col min="3331" max="3331" width="24.85546875" style="126" customWidth="1"/>
    <col min="3332" max="3332" width="5.42578125" style="126" bestFit="1" customWidth="1"/>
    <col min="3333" max="3333" width="7.28515625" style="126" bestFit="1" customWidth="1"/>
    <col min="3334" max="3584" width="9.140625" style="126"/>
    <col min="3585" max="3585" width="30.28515625" style="126" customWidth="1"/>
    <col min="3586" max="3586" width="11" style="126" bestFit="1" customWidth="1"/>
    <col min="3587" max="3587" width="24.85546875" style="126" customWidth="1"/>
    <col min="3588" max="3588" width="5.42578125" style="126" bestFit="1" customWidth="1"/>
    <col min="3589" max="3589" width="7.28515625" style="126" bestFit="1" customWidth="1"/>
    <col min="3590" max="3840" width="9.140625" style="126"/>
    <col min="3841" max="3841" width="30.28515625" style="126" customWidth="1"/>
    <col min="3842" max="3842" width="11" style="126" bestFit="1" customWidth="1"/>
    <col min="3843" max="3843" width="24.85546875" style="126" customWidth="1"/>
    <col min="3844" max="3844" width="5.42578125" style="126" bestFit="1" customWidth="1"/>
    <col min="3845" max="3845" width="7.28515625" style="126" bestFit="1" customWidth="1"/>
    <col min="3846" max="4096" width="9.140625" style="126"/>
    <col min="4097" max="4097" width="30.28515625" style="126" customWidth="1"/>
    <col min="4098" max="4098" width="11" style="126" bestFit="1" customWidth="1"/>
    <col min="4099" max="4099" width="24.85546875" style="126" customWidth="1"/>
    <col min="4100" max="4100" width="5.42578125" style="126" bestFit="1" customWidth="1"/>
    <col min="4101" max="4101" width="7.28515625" style="126" bestFit="1" customWidth="1"/>
    <col min="4102" max="4352" width="9.140625" style="126"/>
    <col min="4353" max="4353" width="30.28515625" style="126" customWidth="1"/>
    <col min="4354" max="4354" width="11" style="126" bestFit="1" customWidth="1"/>
    <col min="4355" max="4355" width="24.85546875" style="126" customWidth="1"/>
    <col min="4356" max="4356" width="5.42578125" style="126" bestFit="1" customWidth="1"/>
    <col min="4357" max="4357" width="7.28515625" style="126" bestFit="1" customWidth="1"/>
    <col min="4358" max="4608" width="9.140625" style="126"/>
    <col min="4609" max="4609" width="30.28515625" style="126" customWidth="1"/>
    <col min="4610" max="4610" width="11" style="126" bestFit="1" customWidth="1"/>
    <col min="4611" max="4611" width="24.85546875" style="126" customWidth="1"/>
    <col min="4612" max="4612" width="5.42578125" style="126" bestFit="1" customWidth="1"/>
    <col min="4613" max="4613" width="7.28515625" style="126" bestFit="1" customWidth="1"/>
    <col min="4614" max="4864" width="9.140625" style="126"/>
    <col min="4865" max="4865" width="30.28515625" style="126" customWidth="1"/>
    <col min="4866" max="4866" width="11" style="126" bestFit="1" customWidth="1"/>
    <col min="4867" max="4867" width="24.85546875" style="126" customWidth="1"/>
    <col min="4868" max="4868" width="5.42578125" style="126" bestFit="1" customWidth="1"/>
    <col min="4869" max="4869" width="7.28515625" style="126" bestFit="1" customWidth="1"/>
    <col min="4870" max="5120" width="9.140625" style="126"/>
    <col min="5121" max="5121" width="30.28515625" style="126" customWidth="1"/>
    <col min="5122" max="5122" width="11" style="126" bestFit="1" customWidth="1"/>
    <col min="5123" max="5123" width="24.85546875" style="126" customWidth="1"/>
    <col min="5124" max="5124" width="5.42578125" style="126" bestFit="1" customWidth="1"/>
    <col min="5125" max="5125" width="7.28515625" style="126" bestFit="1" customWidth="1"/>
    <col min="5126" max="5376" width="9.140625" style="126"/>
    <col min="5377" max="5377" width="30.28515625" style="126" customWidth="1"/>
    <col min="5378" max="5378" width="11" style="126" bestFit="1" customWidth="1"/>
    <col min="5379" max="5379" width="24.85546875" style="126" customWidth="1"/>
    <col min="5380" max="5380" width="5.42578125" style="126" bestFit="1" customWidth="1"/>
    <col min="5381" max="5381" width="7.28515625" style="126" bestFit="1" customWidth="1"/>
    <col min="5382" max="5632" width="9.140625" style="126"/>
    <col min="5633" max="5633" width="30.28515625" style="126" customWidth="1"/>
    <col min="5634" max="5634" width="11" style="126" bestFit="1" customWidth="1"/>
    <col min="5635" max="5635" width="24.85546875" style="126" customWidth="1"/>
    <col min="5636" max="5636" width="5.42578125" style="126" bestFit="1" customWidth="1"/>
    <col min="5637" max="5637" width="7.28515625" style="126" bestFit="1" customWidth="1"/>
    <col min="5638" max="5888" width="9.140625" style="126"/>
    <col min="5889" max="5889" width="30.28515625" style="126" customWidth="1"/>
    <col min="5890" max="5890" width="11" style="126" bestFit="1" customWidth="1"/>
    <col min="5891" max="5891" width="24.85546875" style="126" customWidth="1"/>
    <col min="5892" max="5892" width="5.42578125" style="126" bestFit="1" customWidth="1"/>
    <col min="5893" max="5893" width="7.28515625" style="126" bestFit="1" customWidth="1"/>
    <col min="5894" max="6144" width="9.140625" style="126"/>
    <col min="6145" max="6145" width="30.28515625" style="126" customWidth="1"/>
    <col min="6146" max="6146" width="11" style="126" bestFit="1" customWidth="1"/>
    <col min="6147" max="6147" width="24.85546875" style="126" customWidth="1"/>
    <col min="6148" max="6148" width="5.42578125" style="126" bestFit="1" customWidth="1"/>
    <col min="6149" max="6149" width="7.28515625" style="126" bestFit="1" customWidth="1"/>
    <col min="6150" max="6400" width="9.140625" style="126"/>
    <col min="6401" max="6401" width="30.28515625" style="126" customWidth="1"/>
    <col min="6402" max="6402" width="11" style="126" bestFit="1" customWidth="1"/>
    <col min="6403" max="6403" width="24.85546875" style="126" customWidth="1"/>
    <col min="6404" max="6404" width="5.42578125" style="126" bestFit="1" customWidth="1"/>
    <col min="6405" max="6405" width="7.28515625" style="126" bestFit="1" customWidth="1"/>
    <col min="6406" max="6656" width="9.140625" style="126"/>
    <col min="6657" max="6657" width="30.28515625" style="126" customWidth="1"/>
    <col min="6658" max="6658" width="11" style="126" bestFit="1" customWidth="1"/>
    <col min="6659" max="6659" width="24.85546875" style="126" customWidth="1"/>
    <col min="6660" max="6660" width="5.42578125" style="126" bestFit="1" customWidth="1"/>
    <col min="6661" max="6661" width="7.28515625" style="126" bestFit="1" customWidth="1"/>
    <col min="6662" max="6912" width="9.140625" style="126"/>
    <col min="6913" max="6913" width="30.28515625" style="126" customWidth="1"/>
    <col min="6914" max="6914" width="11" style="126" bestFit="1" customWidth="1"/>
    <col min="6915" max="6915" width="24.85546875" style="126" customWidth="1"/>
    <col min="6916" max="6916" width="5.42578125" style="126" bestFit="1" customWidth="1"/>
    <col min="6917" max="6917" width="7.28515625" style="126" bestFit="1" customWidth="1"/>
    <col min="6918" max="7168" width="9.140625" style="126"/>
    <col min="7169" max="7169" width="30.28515625" style="126" customWidth="1"/>
    <col min="7170" max="7170" width="11" style="126" bestFit="1" customWidth="1"/>
    <col min="7171" max="7171" width="24.85546875" style="126" customWidth="1"/>
    <col min="7172" max="7172" width="5.42578125" style="126" bestFit="1" customWidth="1"/>
    <col min="7173" max="7173" width="7.28515625" style="126" bestFit="1" customWidth="1"/>
    <col min="7174" max="7424" width="9.140625" style="126"/>
    <col min="7425" max="7425" width="30.28515625" style="126" customWidth="1"/>
    <col min="7426" max="7426" width="11" style="126" bestFit="1" customWidth="1"/>
    <col min="7427" max="7427" width="24.85546875" style="126" customWidth="1"/>
    <col min="7428" max="7428" width="5.42578125" style="126" bestFit="1" customWidth="1"/>
    <col min="7429" max="7429" width="7.28515625" style="126" bestFit="1" customWidth="1"/>
    <col min="7430" max="7680" width="9.140625" style="126"/>
    <col min="7681" max="7681" width="30.28515625" style="126" customWidth="1"/>
    <col min="7682" max="7682" width="11" style="126" bestFit="1" customWidth="1"/>
    <col min="7683" max="7683" width="24.85546875" style="126" customWidth="1"/>
    <col min="7684" max="7684" width="5.42578125" style="126" bestFit="1" customWidth="1"/>
    <col min="7685" max="7685" width="7.28515625" style="126" bestFit="1" customWidth="1"/>
    <col min="7686" max="7936" width="9.140625" style="126"/>
    <col min="7937" max="7937" width="30.28515625" style="126" customWidth="1"/>
    <col min="7938" max="7938" width="11" style="126" bestFit="1" customWidth="1"/>
    <col min="7939" max="7939" width="24.85546875" style="126" customWidth="1"/>
    <col min="7940" max="7940" width="5.42578125" style="126" bestFit="1" customWidth="1"/>
    <col min="7941" max="7941" width="7.28515625" style="126" bestFit="1" customWidth="1"/>
    <col min="7942" max="8192" width="9.140625" style="126"/>
    <col min="8193" max="8193" width="30.28515625" style="126" customWidth="1"/>
    <col min="8194" max="8194" width="11" style="126" bestFit="1" customWidth="1"/>
    <col min="8195" max="8195" width="24.85546875" style="126" customWidth="1"/>
    <col min="8196" max="8196" width="5.42578125" style="126" bestFit="1" customWidth="1"/>
    <col min="8197" max="8197" width="7.28515625" style="126" bestFit="1" customWidth="1"/>
    <col min="8198" max="8448" width="9.140625" style="126"/>
    <col min="8449" max="8449" width="30.28515625" style="126" customWidth="1"/>
    <col min="8450" max="8450" width="11" style="126" bestFit="1" customWidth="1"/>
    <col min="8451" max="8451" width="24.85546875" style="126" customWidth="1"/>
    <col min="8452" max="8452" width="5.42578125" style="126" bestFit="1" customWidth="1"/>
    <col min="8453" max="8453" width="7.28515625" style="126" bestFit="1" customWidth="1"/>
    <col min="8454" max="8704" width="9.140625" style="126"/>
    <col min="8705" max="8705" width="30.28515625" style="126" customWidth="1"/>
    <col min="8706" max="8706" width="11" style="126" bestFit="1" customWidth="1"/>
    <col min="8707" max="8707" width="24.85546875" style="126" customWidth="1"/>
    <col min="8708" max="8708" width="5.42578125" style="126" bestFit="1" customWidth="1"/>
    <col min="8709" max="8709" width="7.28515625" style="126" bestFit="1" customWidth="1"/>
    <col min="8710" max="8960" width="9.140625" style="126"/>
    <col min="8961" max="8961" width="30.28515625" style="126" customWidth="1"/>
    <col min="8962" max="8962" width="11" style="126" bestFit="1" customWidth="1"/>
    <col min="8963" max="8963" width="24.85546875" style="126" customWidth="1"/>
    <col min="8964" max="8964" width="5.42578125" style="126" bestFit="1" customWidth="1"/>
    <col min="8965" max="8965" width="7.28515625" style="126" bestFit="1" customWidth="1"/>
    <col min="8966" max="9216" width="9.140625" style="126"/>
    <col min="9217" max="9217" width="30.28515625" style="126" customWidth="1"/>
    <col min="9218" max="9218" width="11" style="126" bestFit="1" customWidth="1"/>
    <col min="9219" max="9219" width="24.85546875" style="126" customWidth="1"/>
    <col min="9220" max="9220" width="5.42578125" style="126" bestFit="1" customWidth="1"/>
    <col min="9221" max="9221" width="7.28515625" style="126" bestFit="1" customWidth="1"/>
    <col min="9222" max="9472" width="9.140625" style="126"/>
    <col min="9473" max="9473" width="30.28515625" style="126" customWidth="1"/>
    <col min="9474" max="9474" width="11" style="126" bestFit="1" customWidth="1"/>
    <col min="9475" max="9475" width="24.85546875" style="126" customWidth="1"/>
    <col min="9476" max="9476" width="5.42578125" style="126" bestFit="1" customWidth="1"/>
    <col min="9477" max="9477" width="7.28515625" style="126" bestFit="1" customWidth="1"/>
    <col min="9478" max="9728" width="9.140625" style="126"/>
    <col min="9729" max="9729" width="30.28515625" style="126" customWidth="1"/>
    <col min="9730" max="9730" width="11" style="126" bestFit="1" customWidth="1"/>
    <col min="9731" max="9731" width="24.85546875" style="126" customWidth="1"/>
    <col min="9732" max="9732" width="5.42578125" style="126" bestFit="1" customWidth="1"/>
    <col min="9733" max="9733" width="7.28515625" style="126" bestFit="1" customWidth="1"/>
    <col min="9734" max="9984" width="9.140625" style="126"/>
    <col min="9985" max="9985" width="30.28515625" style="126" customWidth="1"/>
    <col min="9986" max="9986" width="11" style="126" bestFit="1" customWidth="1"/>
    <col min="9987" max="9987" width="24.85546875" style="126" customWidth="1"/>
    <col min="9988" max="9988" width="5.42578125" style="126" bestFit="1" customWidth="1"/>
    <col min="9989" max="9989" width="7.28515625" style="126" bestFit="1" customWidth="1"/>
    <col min="9990" max="10240" width="9.140625" style="126"/>
    <col min="10241" max="10241" width="30.28515625" style="126" customWidth="1"/>
    <col min="10242" max="10242" width="11" style="126" bestFit="1" customWidth="1"/>
    <col min="10243" max="10243" width="24.85546875" style="126" customWidth="1"/>
    <col min="10244" max="10244" width="5.42578125" style="126" bestFit="1" customWidth="1"/>
    <col min="10245" max="10245" width="7.28515625" style="126" bestFit="1" customWidth="1"/>
    <col min="10246" max="10496" width="9.140625" style="126"/>
    <col min="10497" max="10497" width="30.28515625" style="126" customWidth="1"/>
    <col min="10498" max="10498" width="11" style="126" bestFit="1" customWidth="1"/>
    <col min="10499" max="10499" width="24.85546875" style="126" customWidth="1"/>
    <col min="10500" max="10500" width="5.42578125" style="126" bestFit="1" customWidth="1"/>
    <col min="10501" max="10501" width="7.28515625" style="126" bestFit="1" customWidth="1"/>
    <col min="10502" max="10752" width="9.140625" style="126"/>
    <col min="10753" max="10753" width="30.28515625" style="126" customWidth="1"/>
    <col min="10754" max="10754" width="11" style="126" bestFit="1" customWidth="1"/>
    <col min="10755" max="10755" width="24.85546875" style="126" customWidth="1"/>
    <col min="10756" max="10756" width="5.42578125" style="126" bestFit="1" customWidth="1"/>
    <col min="10757" max="10757" width="7.28515625" style="126" bestFit="1" customWidth="1"/>
    <col min="10758" max="11008" width="9.140625" style="126"/>
    <col min="11009" max="11009" width="30.28515625" style="126" customWidth="1"/>
    <col min="11010" max="11010" width="11" style="126" bestFit="1" customWidth="1"/>
    <col min="11011" max="11011" width="24.85546875" style="126" customWidth="1"/>
    <col min="11012" max="11012" width="5.42578125" style="126" bestFit="1" customWidth="1"/>
    <col min="11013" max="11013" width="7.28515625" style="126" bestFit="1" customWidth="1"/>
    <col min="11014" max="11264" width="9.140625" style="126"/>
    <col min="11265" max="11265" width="30.28515625" style="126" customWidth="1"/>
    <col min="11266" max="11266" width="11" style="126" bestFit="1" customWidth="1"/>
    <col min="11267" max="11267" width="24.85546875" style="126" customWidth="1"/>
    <col min="11268" max="11268" width="5.42578125" style="126" bestFit="1" customWidth="1"/>
    <col min="11269" max="11269" width="7.28515625" style="126" bestFit="1" customWidth="1"/>
    <col min="11270" max="11520" width="9.140625" style="126"/>
    <col min="11521" max="11521" width="30.28515625" style="126" customWidth="1"/>
    <col min="11522" max="11522" width="11" style="126" bestFit="1" customWidth="1"/>
    <col min="11523" max="11523" width="24.85546875" style="126" customWidth="1"/>
    <col min="11524" max="11524" width="5.42578125" style="126" bestFit="1" customWidth="1"/>
    <col min="11525" max="11525" width="7.28515625" style="126" bestFit="1" customWidth="1"/>
    <col min="11526" max="11776" width="9.140625" style="126"/>
    <col min="11777" max="11777" width="30.28515625" style="126" customWidth="1"/>
    <col min="11778" max="11778" width="11" style="126" bestFit="1" customWidth="1"/>
    <col min="11779" max="11779" width="24.85546875" style="126" customWidth="1"/>
    <col min="11780" max="11780" width="5.42578125" style="126" bestFit="1" customWidth="1"/>
    <col min="11781" max="11781" width="7.28515625" style="126" bestFit="1" customWidth="1"/>
    <col min="11782" max="12032" width="9.140625" style="126"/>
    <col min="12033" max="12033" width="30.28515625" style="126" customWidth="1"/>
    <col min="12034" max="12034" width="11" style="126" bestFit="1" customWidth="1"/>
    <col min="12035" max="12035" width="24.85546875" style="126" customWidth="1"/>
    <col min="12036" max="12036" width="5.42578125" style="126" bestFit="1" customWidth="1"/>
    <col min="12037" max="12037" width="7.28515625" style="126" bestFit="1" customWidth="1"/>
    <col min="12038" max="12288" width="9.140625" style="126"/>
    <col min="12289" max="12289" width="30.28515625" style="126" customWidth="1"/>
    <col min="12290" max="12290" width="11" style="126" bestFit="1" customWidth="1"/>
    <col min="12291" max="12291" width="24.85546875" style="126" customWidth="1"/>
    <col min="12292" max="12292" width="5.42578125" style="126" bestFit="1" customWidth="1"/>
    <col min="12293" max="12293" width="7.28515625" style="126" bestFit="1" customWidth="1"/>
    <col min="12294" max="12544" width="9.140625" style="126"/>
    <col min="12545" max="12545" width="30.28515625" style="126" customWidth="1"/>
    <col min="12546" max="12546" width="11" style="126" bestFit="1" customWidth="1"/>
    <col min="12547" max="12547" width="24.85546875" style="126" customWidth="1"/>
    <col min="12548" max="12548" width="5.42578125" style="126" bestFit="1" customWidth="1"/>
    <col min="12549" max="12549" width="7.28515625" style="126" bestFit="1" customWidth="1"/>
    <col min="12550" max="12800" width="9.140625" style="126"/>
    <col min="12801" max="12801" width="30.28515625" style="126" customWidth="1"/>
    <col min="12802" max="12802" width="11" style="126" bestFit="1" customWidth="1"/>
    <col min="12803" max="12803" width="24.85546875" style="126" customWidth="1"/>
    <col min="12804" max="12804" width="5.42578125" style="126" bestFit="1" customWidth="1"/>
    <col min="12805" max="12805" width="7.28515625" style="126" bestFit="1" customWidth="1"/>
    <col min="12806" max="13056" width="9.140625" style="126"/>
    <col min="13057" max="13057" width="30.28515625" style="126" customWidth="1"/>
    <col min="13058" max="13058" width="11" style="126" bestFit="1" customWidth="1"/>
    <col min="13059" max="13059" width="24.85546875" style="126" customWidth="1"/>
    <col min="13060" max="13060" width="5.42578125" style="126" bestFit="1" customWidth="1"/>
    <col min="13061" max="13061" width="7.28515625" style="126" bestFit="1" customWidth="1"/>
    <col min="13062" max="13312" width="9.140625" style="126"/>
    <col min="13313" max="13313" width="30.28515625" style="126" customWidth="1"/>
    <col min="13314" max="13314" width="11" style="126" bestFit="1" customWidth="1"/>
    <col min="13315" max="13315" width="24.85546875" style="126" customWidth="1"/>
    <col min="13316" max="13316" width="5.42578125" style="126" bestFit="1" customWidth="1"/>
    <col min="13317" max="13317" width="7.28515625" style="126" bestFit="1" customWidth="1"/>
    <col min="13318" max="13568" width="9.140625" style="126"/>
    <col min="13569" max="13569" width="30.28515625" style="126" customWidth="1"/>
    <col min="13570" max="13570" width="11" style="126" bestFit="1" customWidth="1"/>
    <col min="13571" max="13571" width="24.85546875" style="126" customWidth="1"/>
    <col min="13572" max="13572" width="5.42578125" style="126" bestFit="1" customWidth="1"/>
    <col min="13573" max="13573" width="7.28515625" style="126" bestFit="1" customWidth="1"/>
    <col min="13574" max="13824" width="9.140625" style="126"/>
    <col min="13825" max="13825" width="30.28515625" style="126" customWidth="1"/>
    <col min="13826" max="13826" width="11" style="126" bestFit="1" customWidth="1"/>
    <col min="13827" max="13827" width="24.85546875" style="126" customWidth="1"/>
    <col min="13828" max="13828" width="5.42578125" style="126" bestFit="1" customWidth="1"/>
    <col min="13829" max="13829" width="7.28515625" style="126" bestFit="1" customWidth="1"/>
    <col min="13830" max="14080" width="9.140625" style="126"/>
    <col min="14081" max="14081" width="30.28515625" style="126" customWidth="1"/>
    <col min="14082" max="14082" width="11" style="126" bestFit="1" customWidth="1"/>
    <col min="14083" max="14083" width="24.85546875" style="126" customWidth="1"/>
    <col min="14084" max="14084" width="5.42578125" style="126" bestFit="1" customWidth="1"/>
    <col min="14085" max="14085" width="7.28515625" style="126" bestFit="1" customWidth="1"/>
    <col min="14086" max="14336" width="9.140625" style="126"/>
    <col min="14337" max="14337" width="30.28515625" style="126" customWidth="1"/>
    <col min="14338" max="14338" width="11" style="126" bestFit="1" customWidth="1"/>
    <col min="14339" max="14339" width="24.85546875" style="126" customWidth="1"/>
    <col min="14340" max="14340" width="5.42578125" style="126" bestFit="1" customWidth="1"/>
    <col min="14341" max="14341" width="7.28515625" style="126" bestFit="1" customWidth="1"/>
    <col min="14342" max="14592" width="9.140625" style="126"/>
    <col min="14593" max="14593" width="30.28515625" style="126" customWidth="1"/>
    <col min="14594" max="14594" width="11" style="126" bestFit="1" customWidth="1"/>
    <col min="14595" max="14595" width="24.85546875" style="126" customWidth="1"/>
    <col min="14596" max="14596" width="5.42578125" style="126" bestFit="1" customWidth="1"/>
    <col min="14597" max="14597" width="7.28515625" style="126" bestFit="1" customWidth="1"/>
    <col min="14598" max="14848" width="9.140625" style="126"/>
    <col min="14849" max="14849" width="30.28515625" style="126" customWidth="1"/>
    <col min="14850" max="14850" width="11" style="126" bestFit="1" customWidth="1"/>
    <col min="14851" max="14851" width="24.85546875" style="126" customWidth="1"/>
    <col min="14852" max="14852" width="5.42578125" style="126" bestFit="1" customWidth="1"/>
    <col min="14853" max="14853" width="7.28515625" style="126" bestFit="1" customWidth="1"/>
    <col min="14854" max="15104" width="9.140625" style="126"/>
    <col min="15105" max="15105" width="30.28515625" style="126" customWidth="1"/>
    <col min="15106" max="15106" width="11" style="126" bestFit="1" customWidth="1"/>
    <col min="15107" max="15107" width="24.85546875" style="126" customWidth="1"/>
    <col min="15108" max="15108" width="5.42578125" style="126" bestFit="1" customWidth="1"/>
    <col min="15109" max="15109" width="7.28515625" style="126" bestFit="1" customWidth="1"/>
    <col min="15110" max="15360" width="9.140625" style="126"/>
    <col min="15361" max="15361" width="30.28515625" style="126" customWidth="1"/>
    <col min="15362" max="15362" width="11" style="126" bestFit="1" customWidth="1"/>
    <col min="15363" max="15363" width="24.85546875" style="126" customWidth="1"/>
    <col min="15364" max="15364" width="5.42578125" style="126" bestFit="1" customWidth="1"/>
    <col min="15365" max="15365" width="7.28515625" style="126" bestFit="1" customWidth="1"/>
    <col min="15366" max="15616" width="9.140625" style="126"/>
    <col min="15617" max="15617" width="30.28515625" style="126" customWidth="1"/>
    <col min="15618" max="15618" width="11" style="126" bestFit="1" customWidth="1"/>
    <col min="15619" max="15619" width="24.85546875" style="126" customWidth="1"/>
    <col min="15620" max="15620" width="5.42578125" style="126" bestFit="1" customWidth="1"/>
    <col min="15621" max="15621" width="7.28515625" style="126" bestFit="1" customWidth="1"/>
    <col min="15622" max="15872" width="9.140625" style="126"/>
    <col min="15873" max="15873" width="30.28515625" style="126" customWidth="1"/>
    <col min="15874" max="15874" width="11" style="126" bestFit="1" customWidth="1"/>
    <col min="15875" max="15875" width="24.85546875" style="126" customWidth="1"/>
    <col min="15876" max="15876" width="5.42578125" style="126" bestFit="1" customWidth="1"/>
    <col min="15877" max="15877" width="7.28515625" style="126" bestFit="1" customWidth="1"/>
    <col min="15878" max="16128" width="9.140625" style="126"/>
    <col min="16129" max="16129" width="30.28515625" style="126" customWidth="1"/>
    <col min="16130" max="16130" width="11" style="126" bestFit="1" customWidth="1"/>
    <col min="16131" max="16131" width="24.85546875" style="126" customWidth="1"/>
    <col min="16132" max="16132" width="5.42578125" style="126" bestFit="1" customWidth="1"/>
    <col min="16133" max="16133" width="7.28515625" style="126" bestFit="1" customWidth="1"/>
    <col min="16134" max="16384" width="9.140625" style="126"/>
  </cols>
  <sheetData>
    <row r="1" spans="1:5" ht="24.95" customHeight="1">
      <c r="A1" s="124" t="s">
        <v>517</v>
      </c>
      <c r="B1" s="124" t="s">
        <v>953</v>
      </c>
      <c r="C1" s="124" t="s">
        <v>954</v>
      </c>
      <c r="D1" s="125"/>
      <c r="E1" s="125"/>
    </row>
    <row r="2" spans="1:5" ht="24.95" customHeight="1">
      <c r="A2" s="92" t="str">
        <f>"大阪商業大学"</f>
        <v>大阪商業大学</v>
      </c>
      <c r="B2" s="33" t="str">
        <f>"参段"</f>
        <v>参段</v>
      </c>
      <c r="C2" s="92" t="str">
        <f>"清水　真喜"</f>
        <v>清水　真喜</v>
      </c>
      <c r="D2" s="115"/>
      <c r="E2" s="127"/>
    </row>
    <row r="3" spans="1:5" ht="24.95" customHeight="1">
      <c r="A3" s="92" t="str">
        <f>"関西学院大学"</f>
        <v>関西学院大学</v>
      </c>
      <c r="B3" s="33" t="str">
        <f>"参段"</f>
        <v>参段</v>
      </c>
      <c r="C3" s="92" t="str">
        <f>"魚住　研士郎"</f>
        <v>魚住　研士郎</v>
      </c>
      <c r="D3" s="115"/>
      <c r="E3" s="127"/>
    </row>
    <row r="4" spans="1:5" ht="24.95" customHeight="1">
      <c r="A4" s="92" t="str">
        <f>"関西学院大学"</f>
        <v>関西学院大学</v>
      </c>
      <c r="B4" s="33" t="str">
        <f>"参段"</f>
        <v>参段</v>
      </c>
      <c r="C4" s="92" t="str">
        <f>"北川　桔平"</f>
        <v>北川　桔平</v>
      </c>
      <c r="D4" s="115"/>
      <c r="E4" s="127"/>
    </row>
    <row r="5" spans="1:5" ht="24.95" customHeight="1">
      <c r="A5" s="92" t="str">
        <f>"関西学院大学"</f>
        <v>関西学院大学</v>
      </c>
      <c r="B5" s="33" t="str">
        <f>"参段"</f>
        <v>参段</v>
      </c>
      <c r="C5" s="92" t="str">
        <f>"穂口　寛悟"</f>
        <v>穂口　寛悟</v>
      </c>
      <c r="D5" s="115"/>
      <c r="E5" s="127"/>
    </row>
    <row r="6" spans="1:5" ht="24.95" customHeight="1">
      <c r="A6" s="92" t="str">
        <f>"京都産業大学"</f>
        <v>京都産業大学</v>
      </c>
      <c r="B6" s="33" t="str">
        <f>"弐段"</f>
        <v>弐段</v>
      </c>
      <c r="C6" s="92" t="str">
        <f>"夏目　爽良"</f>
        <v>夏目　爽良</v>
      </c>
      <c r="D6" s="115"/>
      <c r="E6" s="127"/>
    </row>
    <row r="7" spans="1:5" ht="24.95" customHeight="1">
      <c r="A7" s="92" t="str">
        <f>"神戸大学"</f>
        <v>神戸大学</v>
      </c>
      <c r="B7" s="33" t="str">
        <f>"弐段"</f>
        <v>弐段</v>
      </c>
      <c r="C7" s="92" t="str">
        <f>"片山　雅涼"</f>
        <v>片山　雅涼</v>
      </c>
      <c r="D7" s="115"/>
      <c r="E7" s="127"/>
    </row>
    <row r="8" spans="1:5" ht="24.95" customHeight="1">
      <c r="A8" s="92" t="str">
        <f>"立命館大学"</f>
        <v>立命館大学</v>
      </c>
      <c r="B8" s="33" t="str">
        <f>"弐段"</f>
        <v>弐段</v>
      </c>
      <c r="C8" s="92" t="str">
        <f>"松浦　将吾"</f>
        <v>松浦　将吾</v>
      </c>
      <c r="D8" s="115"/>
      <c r="E8" s="127"/>
    </row>
    <row r="9" spans="1:5" ht="24.95" customHeight="1">
      <c r="A9" s="92" t="str">
        <f>"大阪商業大学堺高校"</f>
        <v>大阪商業大学堺高校</v>
      </c>
      <c r="B9" s="33" t="str">
        <f>"参段"</f>
        <v>参段</v>
      </c>
      <c r="C9" s="92" t="str">
        <f>"波多野　蒼月"</f>
        <v>波多野　蒼月</v>
      </c>
      <c r="D9" s="115"/>
      <c r="E9" s="127"/>
    </row>
    <row r="10" spans="1:5" ht="24.95" customHeight="1">
      <c r="A10" s="92" t="str">
        <f>"関西福祉科学大学高校"</f>
        <v>関西福祉科学大学高校</v>
      </c>
      <c r="B10" s="33" t="str">
        <f>"弐段"</f>
        <v>弐段</v>
      </c>
      <c r="C10" s="92" t="str">
        <f>"岡田　大駕"</f>
        <v>岡田　大駕</v>
      </c>
      <c r="D10" s="115"/>
      <c r="E10" s="127"/>
    </row>
    <row r="11" spans="1:5" ht="24.95" customHeight="1">
      <c r="A11" s="92" t="str">
        <f>"関西福祉科学大学高校"</f>
        <v>関西福祉科学大学高校</v>
      </c>
      <c r="B11" s="33" t="str">
        <f>"参段"</f>
        <v>参段</v>
      </c>
      <c r="C11" s="92" t="str">
        <f>"下村　翔真"</f>
        <v>下村　翔真</v>
      </c>
      <c r="D11" s="115"/>
      <c r="E11" s="127"/>
    </row>
    <row r="12" spans="1:5" ht="24.95" customHeight="1">
      <c r="A12" s="92" t="str">
        <f>"共栄クラブ"</f>
        <v>共栄クラブ</v>
      </c>
      <c r="B12" s="33" t="str">
        <f>"弐段"</f>
        <v>弐段</v>
      </c>
      <c r="C12" s="92" t="str">
        <f>"村田　勇也"</f>
        <v>村田　勇也</v>
      </c>
      <c r="D12" s="115"/>
      <c r="E12" s="127"/>
    </row>
    <row r="14" spans="1:5" ht="20.100000000000001" customHeight="1">
      <c r="A14" s="126" t="s">
        <v>955</v>
      </c>
    </row>
    <row r="15" spans="1:5" ht="20.100000000000001" customHeight="1">
      <c r="A15" s="126" t="s">
        <v>956</v>
      </c>
    </row>
    <row r="16" spans="1:5" ht="20.100000000000001" customHeight="1">
      <c r="A16" s="126" t="s">
        <v>957</v>
      </c>
    </row>
    <row r="17" spans="1:1" ht="20.100000000000001" customHeight="1">
      <c r="A17" s="126" t="s">
        <v>958</v>
      </c>
    </row>
  </sheetData>
  <phoneticPr fontId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7" sqref="F7"/>
    </sheetView>
  </sheetViews>
  <sheetFormatPr defaultRowHeight="14.25"/>
  <cols>
    <col min="1" max="1" width="18.7109375" style="129" bestFit="1" customWidth="1"/>
    <col min="2" max="2" width="11" style="129" bestFit="1" customWidth="1"/>
    <col min="3" max="3" width="16.140625" style="129" bestFit="1" customWidth="1"/>
    <col min="4" max="4" width="5.42578125" style="129" bestFit="1" customWidth="1"/>
    <col min="5" max="5" width="7.28515625" style="129" bestFit="1" customWidth="1"/>
    <col min="6" max="256" width="9.140625" style="129"/>
    <col min="257" max="257" width="18.7109375" style="129" bestFit="1" customWidth="1"/>
    <col min="258" max="258" width="11" style="129" bestFit="1" customWidth="1"/>
    <col min="259" max="259" width="16.140625" style="129" bestFit="1" customWidth="1"/>
    <col min="260" max="260" width="5.42578125" style="129" bestFit="1" customWidth="1"/>
    <col min="261" max="261" width="7.28515625" style="129" bestFit="1" customWidth="1"/>
    <col min="262" max="512" width="9.140625" style="129"/>
    <col min="513" max="513" width="18.7109375" style="129" bestFit="1" customWidth="1"/>
    <col min="514" max="514" width="11" style="129" bestFit="1" customWidth="1"/>
    <col min="515" max="515" width="16.140625" style="129" bestFit="1" customWidth="1"/>
    <col min="516" max="516" width="5.42578125" style="129" bestFit="1" customWidth="1"/>
    <col min="517" max="517" width="7.28515625" style="129" bestFit="1" customWidth="1"/>
    <col min="518" max="768" width="9.140625" style="129"/>
    <col min="769" max="769" width="18.7109375" style="129" bestFit="1" customWidth="1"/>
    <col min="770" max="770" width="11" style="129" bestFit="1" customWidth="1"/>
    <col min="771" max="771" width="16.140625" style="129" bestFit="1" customWidth="1"/>
    <col min="772" max="772" width="5.42578125" style="129" bestFit="1" customWidth="1"/>
    <col min="773" max="773" width="7.28515625" style="129" bestFit="1" customWidth="1"/>
    <col min="774" max="1024" width="9.140625" style="129"/>
    <col min="1025" max="1025" width="18.7109375" style="129" bestFit="1" customWidth="1"/>
    <col min="1026" max="1026" width="11" style="129" bestFit="1" customWidth="1"/>
    <col min="1027" max="1027" width="16.140625" style="129" bestFit="1" customWidth="1"/>
    <col min="1028" max="1028" width="5.42578125" style="129" bestFit="1" customWidth="1"/>
    <col min="1029" max="1029" width="7.28515625" style="129" bestFit="1" customWidth="1"/>
    <col min="1030" max="1280" width="9.140625" style="129"/>
    <col min="1281" max="1281" width="18.7109375" style="129" bestFit="1" customWidth="1"/>
    <col min="1282" max="1282" width="11" style="129" bestFit="1" customWidth="1"/>
    <col min="1283" max="1283" width="16.140625" style="129" bestFit="1" customWidth="1"/>
    <col min="1284" max="1284" width="5.42578125" style="129" bestFit="1" customWidth="1"/>
    <col min="1285" max="1285" width="7.28515625" style="129" bestFit="1" customWidth="1"/>
    <col min="1286" max="1536" width="9.140625" style="129"/>
    <col min="1537" max="1537" width="18.7109375" style="129" bestFit="1" customWidth="1"/>
    <col min="1538" max="1538" width="11" style="129" bestFit="1" customWidth="1"/>
    <col min="1539" max="1539" width="16.140625" style="129" bestFit="1" customWidth="1"/>
    <col min="1540" max="1540" width="5.42578125" style="129" bestFit="1" customWidth="1"/>
    <col min="1541" max="1541" width="7.28515625" style="129" bestFit="1" customWidth="1"/>
    <col min="1542" max="1792" width="9.140625" style="129"/>
    <col min="1793" max="1793" width="18.7109375" style="129" bestFit="1" customWidth="1"/>
    <col min="1794" max="1794" width="11" style="129" bestFit="1" customWidth="1"/>
    <col min="1795" max="1795" width="16.140625" style="129" bestFit="1" customWidth="1"/>
    <col min="1796" max="1796" width="5.42578125" style="129" bestFit="1" customWidth="1"/>
    <col min="1797" max="1797" width="7.28515625" style="129" bestFit="1" customWidth="1"/>
    <col min="1798" max="2048" width="9.140625" style="129"/>
    <col min="2049" max="2049" width="18.7109375" style="129" bestFit="1" customWidth="1"/>
    <col min="2050" max="2050" width="11" style="129" bestFit="1" customWidth="1"/>
    <col min="2051" max="2051" width="16.140625" style="129" bestFit="1" customWidth="1"/>
    <col min="2052" max="2052" width="5.42578125" style="129" bestFit="1" customWidth="1"/>
    <col min="2053" max="2053" width="7.28515625" style="129" bestFit="1" customWidth="1"/>
    <col min="2054" max="2304" width="9.140625" style="129"/>
    <col min="2305" max="2305" width="18.7109375" style="129" bestFit="1" customWidth="1"/>
    <col min="2306" max="2306" width="11" style="129" bestFit="1" customWidth="1"/>
    <col min="2307" max="2307" width="16.140625" style="129" bestFit="1" customWidth="1"/>
    <col min="2308" max="2308" width="5.42578125" style="129" bestFit="1" customWidth="1"/>
    <col min="2309" max="2309" width="7.28515625" style="129" bestFit="1" customWidth="1"/>
    <col min="2310" max="2560" width="9.140625" style="129"/>
    <col min="2561" max="2561" width="18.7109375" style="129" bestFit="1" customWidth="1"/>
    <col min="2562" max="2562" width="11" style="129" bestFit="1" customWidth="1"/>
    <col min="2563" max="2563" width="16.140625" style="129" bestFit="1" customWidth="1"/>
    <col min="2564" max="2564" width="5.42578125" style="129" bestFit="1" customWidth="1"/>
    <col min="2565" max="2565" width="7.28515625" style="129" bestFit="1" customWidth="1"/>
    <col min="2566" max="2816" width="9.140625" style="129"/>
    <col min="2817" max="2817" width="18.7109375" style="129" bestFit="1" customWidth="1"/>
    <col min="2818" max="2818" width="11" style="129" bestFit="1" customWidth="1"/>
    <col min="2819" max="2819" width="16.140625" style="129" bestFit="1" customWidth="1"/>
    <col min="2820" max="2820" width="5.42578125" style="129" bestFit="1" customWidth="1"/>
    <col min="2821" max="2821" width="7.28515625" style="129" bestFit="1" customWidth="1"/>
    <col min="2822" max="3072" width="9.140625" style="129"/>
    <col min="3073" max="3073" width="18.7109375" style="129" bestFit="1" customWidth="1"/>
    <col min="3074" max="3074" width="11" style="129" bestFit="1" customWidth="1"/>
    <col min="3075" max="3075" width="16.140625" style="129" bestFit="1" customWidth="1"/>
    <col min="3076" max="3076" width="5.42578125" style="129" bestFit="1" customWidth="1"/>
    <col min="3077" max="3077" width="7.28515625" style="129" bestFit="1" customWidth="1"/>
    <col min="3078" max="3328" width="9.140625" style="129"/>
    <col min="3329" max="3329" width="18.7109375" style="129" bestFit="1" customWidth="1"/>
    <col min="3330" max="3330" width="11" style="129" bestFit="1" customWidth="1"/>
    <col min="3331" max="3331" width="16.140625" style="129" bestFit="1" customWidth="1"/>
    <col min="3332" max="3332" width="5.42578125" style="129" bestFit="1" customWidth="1"/>
    <col min="3333" max="3333" width="7.28515625" style="129" bestFit="1" customWidth="1"/>
    <col min="3334" max="3584" width="9.140625" style="129"/>
    <col min="3585" max="3585" width="18.7109375" style="129" bestFit="1" customWidth="1"/>
    <col min="3586" max="3586" width="11" style="129" bestFit="1" customWidth="1"/>
    <col min="3587" max="3587" width="16.140625" style="129" bestFit="1" customWidth="1"/>
    <col min="3588" max="3588" width="5.42578125" style="129" bestFit="1" customWidth="1"/>
    <col min="3589" max="3589" width="7.28515625" style="129" bestFit="1" customWidth="1"/>
    <col min="3590" max="3840" width="9.140625" style="129"/>
    <col min="3841" max="3841" width="18.7109375" style="129" bestFit="1" customWidth="1"/>
    <col min="3842" max="3842" width="11" style="129" bestFit="1" customWidth="1"/>
    <col min="3843" max="3843" width="16.140625" style="129" bestFit="1" customWidth="1"/>
    <col min="3844" max="3844" width="5.42578125" style="129" bestFit="1" customWidth="1"/>
    <col min="3845" max="3845" width="7.28515625" style="129" bestFit="1" customWidth="1"/>
    <col min="3846" max="4096" width="9.140625" style="129"/>
    <col min="4097" max="4097" width="18.7109375" style="129" bestFit="1" customWidth="1"/>
    <col min="4098" max="4098" width="11" style="129" bestFit="1" customWidth="1"/>
    <col min="4099" max="4099" width="16.140625" style="129" bestFit="1" customWidth="1"/>
    <col min="4100" max="4100" width="5.42578125" style="129" bestFit="1" customWidth="1"/>
    <col min="4101" max="4101" width="7.28515625" style="129" bestFit="1" customWidth="1"/>
    <col min="4102" max="4352" width="9.140625" style="129"/>
    <col min="4353" max="4353" width="18.7109375" style="129" bestFit="1" customWidth="1"/>
    <col min="4354" max="4354" width="11" style="129" bestFit="1" customWidth="1"/>
    <col min="4355" max="4355" width="16.140625" style="129" bestFit="1" customWidth="1"/>
    <col min="4356" max="4356" width="5.42578125" style="129" bestFit="1" customWidth="1"/>
    <col min="4357" max="4357" width="7.28515625" style="129" bestFit="1" customWidth="1"/>
    <col min="4358" max="4608" width="9.140625" style="129"/>
    <col min="4609" max="4609" width="18.7109375" style="129" bestFit="1" customWidth="1"/>
    <col min="4610" max="4610" width="11" style="129" bestFit="1" customWidth="1"/>
    <col min="4611" max="4611" width="16.140625" style="129" bestFit="1" customWidth="1"/>
    <col min="4612" max="4612" width="5.42578125" style="129" bestFit="1" customWidth="1"/>
    <col min="4613" max="4613" width="7.28515625" style="129" bestFit="1" customWidth="1"/>
    <col min="4614" max="4864" width="9.140625" style="129"/>
    <col min="4865" max="4865" width="18.7109375" style="129" bestFit="1" customWidth="1"/>
    <col min="4866" max="4866" width="11" style="129" bestFit="1" customWidth="1"/>
    <col min="4867" max="4867" width="16.140625" style="129" bestFit="1" customWidth="1"/>
    <col min="4868" max="4868" width="5.42578125" style="129" bestFit="1" customWidth="1"/>
    <col min="4869" max="4869" width="7.28515625" style="129" bestFit="1" customWidth="1"/>
    <col min="4870" max="5120" width="9.140625" style="129"/>
    <col min="5121" max="5121" width="18.7109375" style="129" bestFit="1" customWidth="1"/>
    <col min="5122" max="5122" width="11" style="129" bestFit="1" customWidth="1"/>
    <col min="5123" max="5123" width="16.140625" style="129" bestFit="1" customWidth="1"/>
    <col min="5124" max="5124" width="5.42578125" style="129" bestFit="1" customWidth="1"/>
    <col min="5125" max="5125" width="7.28515625" style="129" bestFit="1" customWidth="1"/>
    <col min="5126" max="5376" width="9.140625" style="129"/>
    <col min="5377" max="5377" width="18.7109375" style="129" bestFit="1" customWidth="1"/>
    <col min="5378" max="5378" width="11" style="129" bestFit="1" customWidth="1"/>
    <col min="5379" max="5379" width="16.140625" style="129" bestFit="1" customWidth="1"/>
    <col min="5380" max="5380" width="5.42578125" style="129" bestFit="1" customWidth="1"/>
    <col min="5381" max="5381" width="7.28515625" style="129" bestFit="1" customWidth="1"/>
    <col min="5382" max="5632" width="9.140625" style="129"/>
    <col min="5633" max="5633" width="18.7109375" style="129" bestFit="1" customWidth="1"/>
    <col min="5634" max="5634" width="11" style="129" bestFit="1" customWidth="1"/>
    <col min="5635" max="5635" width="16.140625" style="129" bestFit="1" customWidth="1"/>
    <col min="5636" max="5636" width="5.42578125" style="129" bestFit="1" customWidth="1"/>
    <col min="5637" max="5637" width="7.28515625" style="129" bestFit="1" customWidth="1"/>
    <col min="5638" max="5888" width="9.140625" style="129"/>
    <col min="5889" max="5889" width="18.7109375" style="129" bestFit="1" customWidth="1"/>
    <col min="5890" max="5890" width="11" style="129" bestFit="1" customWidth="1"/>
    <col min="5891" max="5891" width="16.140625" style="129" bestFit="1" customWidth="1"/>
    <col min="5892" max="5892" width="5.42578125" style="129" bestFit="1" customWidth="1"/>
    <col min="5893" max="5893" width="7.28515625" style="129" bestFit="1" customWidth="1"/>
    <col min="5894" max="6144" width="9.140625" style="129"/>
    <col min="6145" max="6145" width="18.7109375" style="129" bestFit="1" customWidth="1"/>
    <col min="6146" max="6146" width="11" style="129" bestFit="1" customWidth="1"/>
    <col min="6147" max="6147" width="16.140625" style="129" bestFit="1" customWidth="1"/>
    <col min="6148" max="6148" width="5.42578125" style="129" bestFit="1" customWidth="1"/>
    <col min="6149" max="6149" width="7.28515625" style="129" bestFit="1" customWidth="1"/>
    <col min="6150" max="6400" width="9.140625" style="129"/>
    <col min="6401" max="6401" width="18.7109375" style="129" bestFit="1" customWidth="1"/>
    <col min="6402" max="6402" width="11" style="129" bestFit="1" customWidth="1"/>
    <col min="6403" max="6403" width="16.140625" style="129" bestFit="1" customWidth="1"/>
    <col min="6404" max="6404" width="5.42578125" style="129" bestFit="1" customWidth="1"/>
    <col min="6405" max="6405" width="7.28515625" style="129" bestFit="1" customWidth="1"/>
    <col min="6406" max="6656" width="9.140625" style="129"/>
    <col min="6657" max="6657" width="18.7109375" style="129" bestFit="1" customWidth="1"/>
    <col min="6658" max="6658" width="11" style="129" bestFit="1" customWidth="1"/>
    <col min="6659" max="6659" width="16.140625" style="129" bestFit="1" customWidth="1"/>
    <col min="6660" max="6660" width="5.42578125" style="129" bestFit="1" customWidth="1"/>
    <col min="6661" max="6661" width="7.28515625" style="129" bestFit="1" customWidth="1"/>
    <col min="6662" max="6912" width="9.140625" style="129"/>
    <col min="6913" max="6913" width="18.7109375" style="129" bestFit="1" customWidth="1"/>
    <col min="6914" max="6914" width="11" style="129" bestFit="1" customWidth="1"/>
    <col min="6915" max="6915" width="16.140625" style="129" bestFit="1" customWidth="1"/>
    <col min="6916" max="6916" width="5.42578125" style="129" bestFit="1" customWidth="1"/>
    <col min="6917" max="6917" width="7.28515625" style="129" bestFit="1" customWidth="1"/>
    <col min="6918" max="7168" width="9.140625" style="129"/>
    <col min="7169" max="7169" width="18.7109375" style="129" bestFit="1" customWidth="1"/>
    <col min="7170" max="7170" width="11" style="129" bestFit="1" customWidth="1"/>
    <col min="7171" max="7171" width="16.140625" style="129" bestFit="1" customWidth="1"/>
    <col min="7172" max="7172" width="5.42578125" style="129" bestFit="1" customWidth="1"/>
    <col min="7173" max="7173" width="7.28515625" style="129" bestFit="1" customWidth="1"/>
    <col min="7174" max="7424" width="9.140625" style="129"/>
    <col min="7425" max="7425" width="18.7109375" style="129" bestFit="1" customWidth="1"/>
    <col min="7426" max="7426" width="11" style="129" bestFit="1" customWidth="1"/>
    <col min="7427" max="7427" width="16.140625" style="129" bestFit="1" customWidth="1"/>
    <col min="7428" max="7428" width="5.42578125" style="129" bestFit="1" customWidth="1"/>
    <col min="7429" max="7429" width="7.28515625" style="129" bestFit="1" customWidth="1"/>
    <col min="7430" max="7680" width="9.140625" style="129"/>
    <col min="7681" max="7681" width="18.7109375" style="129" bestFit="1" customWidth="1"/>
    <col min="7682" max="7682" width="11" style="129" bestFit="1" customWidth="1"/>
    <col min="7683" max="7683" width="16.140625" style="129" bestFit="1" customWidth="1"/>
    <col min="7684" max="7684" width="5.42578125" style="129" bestFit="1" customWidth="1"/>
    <col min="7685" max="7685" width="7.28515625" style="129" bestFit="1" customWidth="1"/>
    <col min="7686" max="7936" width="9.140625" style="129"/>
    <col min="7937" max="7937" width="18.7109375" style="129" bestFit="1" customWidth="1"/>
    <col min="7938" max="7938" width="11" style="129" bestFit="1" customWidth="1"/>
    <col min="7939" max="7939" width="16.140625" style="129" bestFit="1" customWidth="1"/>
    <col min="7940" max="7940" width="5.42578125" style="129" bestFit="1" customWidth="1"/>
    <col min="7941" max="7941" width="7.28515625" style="129" bestFit="1" customWidth="1"/>
    <col min="7942" max="8192" width="9.140625" style="129"/>
    <col min="8193" max="8193" width="18.7109375" style="129" bestFit="1" customWidth="1"/>
    <col min="8194" max="8194" width="11" style="129" bestFit="1" customWidth="1"/>
    <col min="8195" max="8195" width="16.140625" style="129" bestFit="1" customWidth="1"/>
    <col min="8196" max="8196" width="5.42578125" style="129" bestFit="1" customWidth="1"/>
    <col min="8197" max="8197" width="7.28515625" style="129" bestFit="1" customWidth="1"/>
    <col min="8198" max="8448" width="9.140625" style="129"/>
    <col min="8449" max="8449" width="18.7109375" style="129" bestFit="1" customWidth="1"/>
    <col min="8450" max="8450" width="11" style="129" bestFit="1" customWidth="1"/>
    <col min="8451" max="8451" width="16.140625" style="129" bestFit="1" customWidth="1"/>
    <col min="8452" max="8452" width="5.42578125" style="129" bestFit="1" customWidth="1"/>
    <col min="8453" max="8453" width="7.28515625" style="129" bestFit="1" customWidth="1"/>
    <col min="8454" max="8704" width="9.140625" style="129"/>
    <col min="8705" max="8705" width="18.7109375" style="129" bestFit="1" customWidth="1"/>
    <col min="8706" max="8706" width="11" style="129" bestFit="1" customWidth="1"/>
    <col min="8707" max="8707" width="16.140625" style="129" bestFit="1" customWidth="1"/>
    <col min="8708" max="8708" width="5.42578125" style="129" bestFit="1" customWidth="1"/>
    <col min="8709" max="8709" width="7.28515625" style="129" bestFit="1" customWidth="1"/>
    <col min="8710" max="8960" width="9.140625" style="129"/>
    <col min="8961" max="8961" width="18.7109375" style="129" bestFit="1" customWidth="1"/>
    <col min="8962" max="8962" width="11" style="129" bestFit="1" customWidth="1"/>
    <col min="8963" max="8963" width="16.140625" style="129" bestFit="1" customWidth="1"/>
    <col min="8964" max="8964" width="5.42578125" style="129" bestFit="1" customWidth="1"/>
    <col min="8965" max="8965" width="7.28515625" style="129" bestFit="1" customWidth="1"/>
    <col min="8966" max="9216" width="9.140625" style="129"/>
    <col min="9217" max="9217" width="18.7109375" style="129" bestFit="1" customWidth="1"/>
    <col min="9218" max="9218" width="11" style="129" bestFit="1" customWidth="1"/>
    <col min="9219" max="9219" width="16.140625" style="129" bestFit="1" customWidth="1"/>
    <col min="9220" max="9220" width="5.42578125" style="129" bestFit="1" customWidth="1"/>
    <col min="9221" max="9221" width="7.28515625" style="129" bestFit="1" customWidth="1"/>
    <col min="9222" max="9472" width="9.140625" style="129"/>
    <col min="9473" max="9473" width="18.7109375" style="129" bestFit="1" customWidth="1"/>
    <col min="9474" max="9474" width="11" style="129" bestFit="1" customWidth="1"/>
    <col min="9475" max="9475" width="16.140625" style="129" bestFit="1" customWidth="1"/>
    <col min="9476" max="9476" width="5.42578125" style="129" bestFit="1" customWidth="1"/>
    <col min="9477" max="9477" width="7.28515625" style="129" bestFit="1" customWidth="1"/>
    <col min="9478" max="9728" width="9.140625" style="129"/>
    <col min="9729" max="9729" width="18.7109375" style="129" bestFit="1" customWidth="1"/>
    <col min="9730" max="9730" width="11" style="129" bestFit="1" customWidth="1"/>
    <col min="9731" max="9731" width="16.140625" style="129" bestFit="1" customWidth="1"/>
    <col min="9732" max="9732" width="5.42578125" style="129" bestFit="1" customWidth="1"/>
    <col min="9733" max="9733" width="7.28515625" style="129" bestFit="1" customWidth="1"/>
    <col min="9734" max="9984" width="9.140625" style="129"/>
    <col min="9985" max="9985" width="18.7109375" style="129" bestFit="1" customWidth="1"/>
    <col min="9986" max="9986" width="11" style="129" bestFit="1" customWidth="1"/>
    <col min="9987" max="9987" width="16.140625" style="129" bestFit="1" customWidth="1"/>
    <col min="9988" max="9988" width="5.42578125" style="129" bestFit="1" customWidth="1"/>
    <col min="9989" max="9989" width="7.28515625" style="129" bestFit="1" customWidth="1"/>
    <col min="9990" max="10240" width="9.140625" style="129"/>
    <col min="10241" max="10241" width="18.7109375" style="129" bestFit="1" customWidth="1"/>
    <col min="10242" max="10242" width="11" style="129" bestFit="1" customWidth="1"/>
    <col min="10243" max="10243" width="16.140625" style="129" bestFit="1" customWidth="1"/>
    <col min="10244" max="10244" width="5.42578125" style="129" bestFit="1" customWidth="1"/>
    <col min="10245" max="10245" width="7.28515625" style="129" bestFit="1" customWidth="1"/>
    <col min="10246" max="10496" width="9.140625" style="129"/>
    <col min="10497" max="10497" width="18.7109375" style="129" bestFit="1" customWidth="1"/>
    <col min="10498" max="10498" width="11" style="129" bestFit="1" customWidth="1"/>
    <col min="10499" max="10499" width="16.140625" style="129" bestFit="1" customWidth="1"/>
    <col min="10500" max="10500" width="5.42578125" style="129" bestFit="1" customWidth="1"/>
    <col min="10501" max="10501" width="7.28515625" style="129" bestFit="1" customWidth="1"/>
    <col min="10502" max="10752" width="9.140625" style="129"/>
    <col min="10753" max="10753" width="18.7109375" style="129" bestFit="1" customWidth="1"/>
    <col min="10754" max="10754" width="11" style="129" bestFit="1" customWidth="1"/>
    <col min="10755" max="10755" width="16.140625" style="129" bestFit="1" customWidth="1"/>
    <col min="10756" max="10756" width="5.42578125" style="129" bestFit="1" customWidth="1"/>
    <col min="10757" max="10757" width="7.28515625" style="129" bestFit="1" customWidth="1"/>
    <col min="10758" max="11008" width="9.140625" style="129"/>
    <col min="11009" max="11009" width="18.7109375" style="129" bestFit="1" customWidth="1"/>
    <col min="11010" max="11010" width="11" style="129" bestFit="1" customWidth="1"/>
    <col min="11011" max="11011" width="16.140625" style="129" bestFit="1" customWidth="1"/>
    <col min="11012" max="11012" width="5.42578125" style="129" bestFit="1" customWidth="1"/>
    <col min="11013" max="11013" width="7.28515625" style="129" bestFit="1" customWidth="1"/>
    <col min="11014" max="11264" width="9.140625" style="129"/>
    <col min="11265" max="11265" width="18.7109375" style="129" bestFit="1" customWidth="1"/>
    <col min="11266" max="11266" width="11" style="129" bestFit="1" customWidth="1"/>
    <col min="11267" max="11267" width="16.140625" style="129" bestFit="1" customWidth="1"/>
    <col min="11268" max="11268" width="5.42578125" style="129" bestFit="1" customWidth="1"/>
    <col min="11269" max="11269" width="7.28515625" style="129" bestFit="1" customWidth="1"/>
    <col min="11270" max="11520" width="9.140625" style="129"/>
    <col min="11521" max="11521" width="18.7109375" style="129" bestFit="1" customWidth="1"/>
    <col min="11522" max="11522" width="11" style="129" bestFit="1" customWidth="1"/>
    <col min="11523" max="11523" width="16.140625" style="129" bestFit="1" customWidth="1"/>
    <col min="11524" max="11524" width="5.42578125" style="129" bestFit="1" customWidth="1"/>
    <col min="11525" max="11525" width="7.28515625" style="129" bestFit="1" customWidth="1"/>
    <col min="11526" max="11776" width="9.140625" style="129"/>
    <col min="11777" max="11777" width="18.7109375" style="129" bestFit="1" customWidth="1"/>
    <col min="11778" max="11778" width="11" style="129" bestFit="1" customWidth="1"/>
    <col min="11779" max="11779" width="16.140625" style="129" bestFit="1" customWidth="1"/>
    <col min="11780" max="11780" width="5.42578125" style="129" bestFit="1" customWidth="1"/>
    <col min="11781" max="11781" width="7.28515625" style="129" bestFit="1" customWidth="1"/>
    <col min="11782" max="12032" width="9.140625" style="129"/>
    <col min="12033" max="12033" width="18.7109375" style="129" bestFit="1" customWidth="1"/>
    <col min="12034" max="12034" width="11" style="129" bestFit="1" customWidth="1"/>
    <col min="12035" max="12035" width="16.140625" style="129" bestFit="1" customWidth="1"/>
    <col min="12036" max="12036" width="5.42578125" style="129" bestFit="1" customWidth="1"/>
    <col min="12037" max="12037" width="7.28515625" style="129" bestFit="1" customWidth="1"/>
    <col min="12038" max="12288" width="9.140625" style="129"/>
    <col min="12289" max="12289" width="18.7109375" style="129" bestFit="1" customWidth="1"/>
    <col min="12290" max="12290" width="11" style="129" bestFit="1" customWidth="1"/>
    <col min="12291" max="12291" width="16.140625" style="129" bestFit="1" customWidth="1"/>
    <col min="12292" max="12292" width="5.42578125" style="129" bestFit="1" customWidth="1"/>
    <col min="12293" max="12293" width="7.28515625" style="129" bestFit="1" customWidth="1"/>
    <col min="12294" max="12544" width="9.140625" style="129"/>
    <col min="12545" max="12545" width="18.7109375" style="129" bestFit="1" customWidth="1"/>
    <col min="12546" max="12546" width="11" style="129" bestFit="1" customWidth="1"/>
    <col min="12547" max="12547" width="16.140625" style="129" bestFit="1" customWidth="1"/>
    <col min="12548" max="12548" width="5.42578125" style="129" bestFit="1" customWidth="1"/>
    <col min="12549" max="12549" width="7.28515625" style="129" bestFit="1" customWidth="1"/>
    <col min="12550" max="12800" width="9.140625" style="129"/>
    <col min="12801" max="12801" width="18.7109375" style="129" bestFit="1" customWidth="1"/>
    <col min="12802" max="12802" width="11" style="129" bestFit="1" customWidth="1"/>
    <col min="12803" max="12803" width="16.140625" style="129" bestFit="1" customWidth="1"/>
    <col min="12804" max="12804" width="5.42578125" style="129" bestFit="1" customWidth="1"/>
    <col min="12805" max="12805" width="7.28515625" style="129" bestFit="1" customWidth="1"/>
    <col min="12806" max="13056" width="9.140625" style="129"/>
    <col min="13057" max="13057" width="18.7109375" style="129" bestFit="1" customWidth="1"/>
    <col min="13058" max="13058" width="11" style="129" bestFit="1" customWidth="1"/>
    <col min="13059" max="13059" width="16.140625" style="129" bestFit="1" customWidth="1"/>
    <col min="13060" max="13060" width="5.42578125" style="129" bestFit="1" customWidth="1"/>
    <col min="13061" max="13061" width="7.28515625" style="129" bestFit="1" customWidth="1"/>
    <col min="13062" max="13312" width="9.140625" style="129"/>
    <col min="13313" max="13313" width="18.7109375" style="129" bestFit="1" customWidth="1"/>
    <col min="13314" max="13314" width="11" style="129" bestFit="1" customWidth="1"/>
    <col min="13315" max="13315" width="16.140625" style="129" bestFit="1" customWidth="1"/>
    <col min="13316" max="13316" width="5.42578125" style="129" bestFit="1" customWidth="1"/>
    <col min="13317" max="13317" width="7.28515625" style="129" bestFit="1" customWidth="1"/>
    <col min="13318" max="13568" width="9.140625" style="129"/>
    <col min="13569" max="13569" width="18.7109375" style="129" bestFit="1" customWidth="1"/>
    <col min="13570" max="13570" width="11" style="129" bestFit="1" customWidth="1"/>
    <col min="13571" max="13571" width="16.140625" style="129" bestFit="1" customWidth="1"/>
    <col min="13572" max="13572" width="5.42578125" style="129" bestFit="1" customWidth="1"/>
    <col min="13573" max="13573" width="7.28515625" style="129" bestFit="1" customWidth="1"/>
    <col min="13574" max="13824" width="9.140625" style="129"/>
    <col min="13825" max="13825" width="18.7109375" style="129" bestFit="1" customWidth="1"/>
    <col min="13826" max="13826" width="11" style="129" bestFit="1" customWidth="1"/>
    <col min="13827" max="13827" width="16.140625" style="129" bestFit="1" customWidth="1"/>
    <col min="13828" max="13828" width="5.42578125" style="129" bestFit="1" customWidth="1"/>
    <col min="13829" max="13829" width="7.28515625" style="129" bestFit="1" customWidth="1"/>
    <col min="13830" max="14080" width="9.140625" style="129"/>
    <col min="14081" max="14081" width="18.7109375" style="129" bestFit="1" customWidth="1"/>
    <col min="14082" max="14082" width="11" style="129" bestFit="1" customWidth="1"/>
    <col min="14083" max="14083" width="16.140625" style="129" bestFit="1" customWidth="1"/>
    <col min="14084" max="14084" width="5.42578125" style="129" bestFit="1" customWidth="1"/>
    <col min="14085" max="14085" width="7.28515625" style="129" bestFit="1" customWidth="1"/>
    <col min="14086" max="14336" width="9.140625" style="129"/>
    <col min="14337" max="14337" width="18.7109375" style="129" bestFit="1" customWidth="1"/>
    <col min="14338" max="14338" width="11" style="129" bestFit="1" customWidth="1"/>
    <col min="14339" max="14339" width="16.140625" style="129" bestFit="1" customWidth="1"/>
    <col min="14340" max="14340" width="5.42578125" style="129" bestFit="1" customWidth="1"/>
    <col min="14341" max="14341" width="7.28515625" style="129" bestFit="1" customWidth="1"/>
    <col min="14342" max="14592" width="9.140625" style="129"/>
    <col min="14593" max="14593" width="18.7109375" style="129" bestFit="1" customWidth="1"/>
    <col min="14594" max="14594" width="11" style="129" bestFit="1" customWidth="1"/>
    <col min="14595" max="14595" width="16.140625" style="129" bestFit="1" customWidth="1"/>
    <col min="14596" max="14596" width="5.42578125" style="129" bestFit="1" customWidth="1"/>
    <col min="14597" max="14597" width="7.28515625" style="129" bestFit="1" customWidth="1"/>
    <col min="14598" max="14848" width="9.140625" style="129"/>
    <col min="14849" max="14849" width="18.7109375" style="129" bestFit="1" customWidth="1"/>
    <col min="14850" max="14850" width="11" style="129" bestFit="1" customWidth="1"/>
    <col min="14851" max="14851" width="16.140625" style="129" bestFit="1" customWidth="1"/>
    <col min="14852" max="14852" width="5.42578125" style="129" bestFit="1" customWidth="1"/>
    <col min="14853" max="14853" width="7.28515625" style="129" bestFit="1" customWidth="1"/>
    <col min="14854" max="15104" width="9.140625" style="129"/>
    <col min="15105" max="15105" width="18.7109375" style="129" bestFit="1" customWidth="1"/>
    <col min="15106" max="15106" width="11" style="129" bestFit="1" customWidth="1"/>
    <col min="15107" max="15107" width="16.140625" style="129" bestFit="1" customWidth="1"/>
    <col min="15108" max="15108" width="5.42578125" style="129" bestFit="1" customWidth="1"/>
    <col min="15109" max="15109" width="7.28515625" style="129" bestFit="1" customWidth="1"/>
    <col min="15110" max="15360" width="9.140625" style="129"/>
    <col min="15361" max="15361" width="18.7109375" style="129" bestFit="1" customWidth="1"/>
    <col min="15362" max="15362" width="11" style="129" bestFit="1" customWidth="1"/>
    <col min="15363" max="15363" width="16.140625" style="129" bestFit="1" customWidth="1"/>
    <col min="15364" max="15364" width="5.42578125" style="129" bestFit="1" customWidth="1"/>
    <col min="15365" max="15365" width="7.28515625" style="129" bestFit="1" customWidth="1"/>
    <col min="15366" max="15616" width="9.140625" style="129"/>
    <col min="15617" max="15617" width="18.7109375" style="129" bestFit="1" customWidth="1"/>
    <col min="15618" max="15618" width="11" style="129" bestFit="1" customWidth="1"/>
    <col min="15619" max="15619" width="16.140625" style="129" bestFit="1" customWidth="1"/>
    <col min="15620" max="15620" width="5.42578125" style="129" bestFit="1" customWidth="1"/>
    <col min="15621" max="15621" width="7.28515625" style="129" bestFit="1" customWidth="1"/>
    <col min="15622" max="15872" width="9.140625" style="129"/>
    <col min="15873" max="15873" width="18.7109375" style="129" bestFit="1" customWidth="1"/>
    <col min="15874" max="15874" width="11" style="129" bestFit="1" customWidth="1"/>
    <col min="15875" max="15875" width="16.140625" style="129" bestFit="1" customWidth="1"/>
    <col min="15876" max="15876" width="5.42578125" style="129" bestFit="1" customWidth="1"/>
    <col min="15877" max="15877" width="7.28515625" style="129" bestFit="1" customWidth="1"/>
    <col min="15878" max="16128" width="9.140625" style="129"/>
    <col min="16129" max="16129" width="18.7109375" style="129" bestFit="1" customWidth="1"/>
    <col min="16130" max="16130" width="11" style="129" bestFit="1" customWidth="1"/>
    <col min="16131" max="16131" width="16.140625" style="129" bestFit="1" customWidth="1"/>
    <col min="16132" max="16132" width="5.42578125" style="129" bestFit="1" customWidth="1"/>
    <col min="16133" max="16133" width="7.28515625" style="129" bestFit="1" customWidth="1"/>
    <col min="16134" max="16384" width="9.140625" style="129"/>
  </cols>
  <sheetData>
    <row r="1" spans="1:5" ht="20.100000000000001" customHeight="1">
      <c r="A1" s="124" t="s">
        <v>959</v>
      </c>
      <c r="B1" s="124" t="s">
        <v>960</v>
      </c>
      <c r="C1" s="124" t="s">
        <v>961</v>
      </c>
      <c r="D1" s="128"/>
      <c r="E1" s="128"/>
    </row>
    <row r="2" spans="1:5" ht="20.100000000000001" customHeight="1">
      <c r="A2" s="165" t="str">
        <f t="shared" ref="A2" si="0">"和歌山拳法連盟"</f>
        <v>和歌山拳法連盟</v>
      </c>
      <c r="B2" s="165" t="str">
        <f>"２級"</f>
        <v>２級</v>
      </c>
      <c r="C2" s="33" t="str">
        <f>"出口　雄大"</f>
        <v>出口　雄大</v>
      </c>
      <c r="D2" s="115"/>
    </row>
    <row r="3" spans="1:5" ht="20.100000000000001" customHeight="1">
      <c r="A3" s="165"/>
      <c r="B3" s="165"/>
      <c r="C3" s="33" t="str">
        <f>"西川　大海"</f>
        <v>西川　大海</v>
      </c>
      <c r="D3" s="115"/>
    </row>
    <row r="4" spans="1:5" ht="20.100000000000001" customHeight="1">
      <c r="A4" s="165"/>
      <c r="B4" s="165"/>
      <c r="C4" s="33" t="str">
        <f>"樋口　結己"</f>
        <v>樋口　結己</v>
      </c>
      <c r="D4" s="115"/>
    </row>
    <row r="5" spans="1:5" ht="20.100000000000001" customHeight="1">
      <c r="A5" s="165"/>
      <c r="B5" s="165"/>
      <c r="C5" s="33" t="str">
        <f>"山根　悠雅"</f>
        <v>山根　悠雅</v>
      </c>
      <c r="D5" s="115"/>
    </row>
    <row r="6" spans="1:5" ht="20.100000000000001" customHeight="1">
      <c r="A6" s="165"/>
      <c r="B6" s="165" t="str">
        <f>"初段"</f>
        <v>初段</v>
      </c>
      <c r="C6" s="33" t="str">
        <f>"戸髙　銀士"</f>
        <v>戸髙　銀士</v>
      </c>
      <c r="D6" s="115"/>
    </row>
    <row r="7" spans="1:5" ht="20.100000000000001" customHeight="1">
      <c r="A7" s="165"/>
      <c r="B7" s="165"/>
      <c r="C7" s="33" t="str">
        <f>"長井　大河"</f>
        <v>長井　大河</v>
      </c>
      <c r="D7" s="115"/>
    </row>
    <row r="8" spans="1:5" ht="20.100000000000001" customHeight="1">
      <c r="A8" s="165"/>
      <c r="B8" s="165"/>
      <c r="C8" s="33" t="str">
        <f>"水越　斗和"</f>
        <v>水越　斗和</v>
      </c>
      <c r="D8" s="115"/>
    </row>
  </sheetData>
  <mergeCells count="3">
    <mergeCell ref="A2:A8"/>
    <mergeCell ref="B2:B5"/>
    <mergeCell ref="B6:B8"/>
  </mergeCells>
  <phoneticPr fontId="1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zoomScale="115" zoomScaleNormal="115" workbookViewId="0">
      <pane xSplit="2" ySplit="1" topLeftCell="C2" activePane="bottomRight" state="frozen"/>
      <selection activeCell="E104" sqref="E104"/>
      <selection pane="topRight" activeCell="E104" sqref="E104"/>
      <selection pane="bottomLeft" activeCell="E104" sqref="E104"/>
      <selection pane="bottomRight" activeCell="B9" sqref="B9"/>
    </sheetView>
  </sheetViews>
  <sheetFormatPr defaultRowHeight="12"/>
  <cols>
    <col min="1" max="1" width="11.28515625" bestFit="1" customWidth="1"/>
    <col min="2" max="2" width="77.7109375" bestFit="1" customWidth="1"/>
  </cols>
  <sheetData>
    <row r="1" spans="1:4" ht="20.25" thickBot="1">
      <c r="A1" s="204" t="s">
        <v>972</v>
      </c>
      <c r="B1" s="203"/>
    </row>
    <row r="2" spans="1:4" ht="19.5">
      <c r="A2" s="202" t="s">
        <v>556</v>
      </c>
      <c r="B2" s="201" t="s">
        <v>973</v>
      </c>
      <c r="D2" s="126"/>
    </row>
    <row r="3" spans="1:4" ht="19.5">
      <c r="A3" s="199" t="s">
        <v>411</v>
      </c>
      <c r="B3" s="200" t="s">
        <v>974</v>
      </c>
      <c r="D3" s="126"/>
    </row>
    <row r="4" spans="1:4" ht="19.5">
      <c r="A4" s="199" t="s">
        <v>412</v>
      </c>
      <c r="B4" s="198" t="s">
        <v>971</v>
      </c>
      <c r="D4" s="126"/>
    </row>
    <row r="5" spans="1:4" ht="20.25" thickBot="1">
      <c r="A5" s="197" t="s">
        <v>970</v>
      </c>
      <c r="B5" s="196" t="s">
        <v>969</v>
      </c>
    </row>
    <row r="9" spans="1:4" ht="14.25">
      <c r="B9" s="126"/>
    </row>
    <row r="10" spans="1:4" ht="14.25">
      <c r="B10" s="126"/>
    </row>
  </sheetData>
  <mergeCells count="1">
    <mergeCell ref="A1:B1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pane xSplit="13" ySplit="1" topLeftCell="N2" activePane="bottomRight" state="frozen"/>
      <selection pane="topRight" activeCell="P1" sqref="P1"/>
      <selection pane="bottomLeft" activeCell="A2" sqref="A2"/>
      <selection pane="bottomRight" activeCell="E18" sqref="E18"/>
    </sheetView>
  </sheetViews>
  <sheetFormatPr defaultRowHeight="14.25"/>
  <cols>
    <col min="1" max="1" width="6.28515625" style="1" bestFit="1" customWidth="1"/>
    <col min="2" max="2" width="11" style="1" bestFit="1" customWidth="1"/>
    <col min="3" max="3" width="18.7109375" style="1" bestFit="1" customWidth="1"/>
    <col min="4" max="13" width="6.28515625" style="1" bestFit="1" customWidth="1"/>
    <col min="14" max="254" width="9.140625" style="1"/>
    <col min="255" max="256" width="13.140625" style="1" bestFit="1" customWidth="1"/>
    <col min="257" max="257" width="15.28515625" style="1" bestFit="1" customWidth="1"/>
    <col min="258" max="259" width="4.85546875" style="1" bestFit="1" customWidth="1"/>
    <col min="260" max="269" width="5.42578125" style="1" bestFit="1" customWidth="1"/>
    <col min="270" max="510" width="9.140625" style="1"/>
    <col min="511" max="512" width="13.140625" style="1" bestFit="1" customWidth="1"/>
    <col min="513" max="513" width="15.28515625" style="1" bestFit="1" customWidth="1"/>
    <col min="514" max="515" width="4.85546875" style="1" bestFit="1" customWidth="1"/>
    <col min="516" max="525" width="5.42578125" style="1" bestFit="1" customWidth="1"/>
    <col min="526" max="766" width="9.140625" style="1"/>
    <col min="767" max="768" width="13.140625" style="1" bestFit="1" customWidth="1"/>
    <col min="769" max="769" width="15.28515625" style="1" bestFit="1" customWidth="1"/>
    <col min="770" max="771" width="4.85546875" style="1" bestFit="1" customWidth="1"/>
    <col min="772" max="781" width="5.42578125" style="1" bestFit="1" customWidth="1"/>
    <col min="782" max="1022" width="9.140625" style="1"/>
    <col min="1023" max="1024" width="13.140625" style="1" bestFit="1" customWidth="1"/>
    <col min="1025" max="1025" width="15.28515625" style="1" bestFit="1" customWidth="1"/>
    <col min="1026" max="1027" width="4.85546875" style="1" bestFit="1" customWidth="1"/>
    <col min="1028" max="1037" width="5.42578125" style="1" bestFit="1" customWidth="1"/>
    <col min="1038" max="1278" width="9.140625" style="1"/>
    <col min="1279" max="1280" width="13.140625" style="1" bestFit="1" customWidth="1"/>
    <col min="1281" max="1281" width="15.28515625" style="1" bestFit="1" customWidth="1"/>
    <col min="1282" max="1283" width="4.85546875" style="1" bestFit="1" customWidth="1"/>
    <col min="1284" max="1293" width="5.42578125" style="1" bestFit="1" customWidth="1"/>
    <col min="1294" max="1534" width="9.140625" style="1"/>
    <col min="1535" max="1536" width="13.140625" style="1" bestFit="1" customWidth="1"/>
    <col min="1537" max="1537" width="15.28515625" style="1" bestFit="1" customWidth="1"/>
    <col min="1538" max="1539" width="4.85546875" style="1" bestFit="1" customWidth="1"/>
    <col min="1540" max="1549" width="5.42578125" style="1" bestFit="1" customWidth="1"/>
    <col min="1550" max="1790" width="9.140625" style="1"/>
    <col min="1791" max="1792" width="13.140625" style="1" bestFit="1" customWidth="1"/>
    <col min="1793" max="1793" width="15.28515625" style="1" bestFit="1" customWidth="1"/>
    <col min="1794" max="1795" width="4.85546875" style="1" bestFit="1" customWidth="1"/>
    <col min="1796" max="1805" width="5.42578125" style="1" bestFit="1" customWidth="1"/>
    <col min="1806" max="2046" width="9.140625" style="1"/>
    <col min="2047" max="2048" width="13.140625" style="1" bestFit="1" customWidth="1"/>
    <col min="2049" max="2049" width="15.28515625" style="1" bestFit="1" customWidth="1"/>
    <col min="2050" max="2051" width="4.85546875" style="1" bestFit="1" customWidth="1"/>
    <col min="2052" max="2061" width="5.42578125" style="1" bestFit="1" customWidth="1"/>
    <col min="2062" max="2302" width="9.140625" style="1"/>
    <col min="2303" max="2304" width="13.140625" style="1" bestFit="1" customWidth="1"/>
    <col min="2305" max="2305" width="15.28515625" style="1" bestFit="1" customWidth="1"/>
    <col min="2306" max="2307" width="4.85546875" style="1" bestFit="1" customWidth="1"/>
    <col min="2308" max="2317" width="5.42578125" style="1" bestFit="1" customWidth="1"/>
    <col min="2318" max="2558" width="9.140625" style="1"/>
    <col min="2559" max="2560" width="13.140625" style="1" bestFit="1" customWidth="1"/>
    <col min="2561" max="2561" width="15.28515625" style="1" bestFit="1" customWidth="1"/>
    <col min="2562" max="2563" width="4.85546875" style="1" bestFit="1" customWidth="1"/>
    <col min="2564" max="2573" width="5.42578125" style="1" bestFit="1" customWidth="1"/>
    <col min="2574" max="2814" width="9.140625" style="1"/>
    <col min="2815" max="2816" width="13.140625" style="1" bestFit="1" customWidth="1"/>
    <col min="2817" max="2817" width="15.28515625" style="1" bestFit="1" customWidth="1"/>
    <col min="2818" max="2819" width="4.85546875" style="1" bestFit="1" customWidth="1"/>
    <col min="2820" max="2829" width="5.42578125" style="1" bestFit="1" customWidth="1"/>
    <col min="2830" max="3070" width="9.140625" style="1"/>
    <col min="3071" max="3072" width="13.140625" style="1" bestFit="1" customWidth="1"/>
    <col min="3073" max="3073" width="15.28515625" style="1" bestFit="1" customWidth="1"/>
    <col min="3074" max="3075" width="4.85546875" style="1" bestFit="1" customWidth="1"/>
    <col min="3076" max="3085" width="5.42578125" style="1" bestFit="1" customWidth="1"/>
    <col min="3086" max="3326" width="9.140625" style="1"/>
    <col min="3327" max="3328" width="13.140625" style="1" bestFit="1" customWidth="1"/>
    <col min="3329" max="3329" width="15.28515625" style="1" bestFit="1" customWidth="1"/>
    <col min="3330" max="3331" width="4.85546875" style="1" bestFit="1" customWidth="1"/>
    <col min="3332" max="3341" width="5.42578125" style="1" bestFit="1" customWidth="1"/>
    <col min="3342" max="3582" width="9.140625" style="1"/>
    <col min="3583" max="3584" width="13.140625" style="1" bestFit="1" customWidth="1"/>
    <col min="3585" max="3585" width="15.28515625" style="1" bestFit="1" customWidth="1"/>
    <col min="3586" max="3587" width="4.85546875" style="1" bestFit="1" customWidth="1"/>
    <col min="3588" max="3597" width="5.42578125" style="1" bestFit="1" customWidth="1"/>
    <col min="3598" max="3838" width="9.140625" style="1"/>
    <col min="3839" max="3840" width="13.140625" style="1" bestFit="1" customWidth="1"/>
    <col min="3841" max="3841" width="15.28515625" style="1" bestFit="1" customWidth="1"/>
    <col min="3842" max="3843" width="4.85546875" style="1" bestFit="1" customWidth="1"/>
    <col min="3844" max="3853" width="5.42578125" style="1" bestFit="1" customWidth="1"/>
    <col min="3854" max="4094" width="9.140625" style="1"/>
    <col min="4095" max="4096" width="13.140625" style="1" bestFit="1" customWidth="1"/>
    <col min="4097" max="4097" width="15.28515625" style="1" bestFit="1" customWidth="1"/>
    <col min="4098" max="4099" width="4.85546875" style="1" bestFit="1" customWidth="1"/>
    <col min="4100" max="4109" width="5.42578125" style="1" bestFit="1" customWidth="1"/>
    <col min="4110" max="4350" width="9.140625" style="1"/>
    <col min="4351" max="4352" width="13.140625" style="1" bestFit="1" customWidth="1"/>
    <col min="4353" max="4353" width="15.28515625" style="1" bestFit="1" customWidth="1"/>
    <col min="4354" max="4355" width="4.85546875" style="1" bestFit="1" customWidth="1"/>
    <col min="4356" max="4365" width="5.42578125" style="1" bestFit="1" customWidth="1"/>
    <col min="4366" max="4606" width="9.140625" style="1"/>
    <col min="4607" max="4608" width="13.140625" style="1" bestFit="1" customWidth="1"/>
    <col min="4609" max="4609" width="15.28515625" style="1" bestFit="1" customWidth="1"/>
    <col min="4610" max="4611" width="4.85546875" style="1" bestFit="1" customWidth="1"/>
    <col min="4612" max="4621" width="5.42578125" style="1" bestFit="1" customWidth="1"/>
    <col min="4622" max="4862" width="9.140625" style="1"/>
    <col min="4863" max="4864" width="13.140625" style="1" bestFit="1" customWidth="1"/>
    <col min="4865" max="4865" width="15.28515625" style="1" bestFit="1" customWidth="1"/>
    <col min="4866" max="4867" width="4.85546875" style="1" bestFit="1" customWidth="1"/>
    <col min="4868" max="4877" width="5.42578125" style="1" bestFit="1" customWidth="1"/>
    <col min="4878" max="5118" width="9.140625" style="1"/>
    <col min="5119" max="5120" width="13.140625" style="1" bestFit="1" customWidth="1"/>
    <col min="5121" max="5121" width="15.28515625" style="1" bestFit="1" customWidth="1"/>
    <col min="5122" max="5123" width="4.85546875" style="1" bestFit="1" customWidth="1"/>
    <col min="5124" max="5133" width="5.42578125" style="1" bestFit="1" customWidth="1"/>
    <col min="5134" max="5374" width="9.140625" style="1"/>
    <col min="5375" max="5376" width="13.140625" style="1" bestFit="1" customWidth="1"/>
    <col min="5377" max="5377" width="15.28515625" style="1" bestFit="1" customWidth="1"/>
    <col min="5378" max="5379" width="4.85546875" style="1" bestFit="1" customWidth="1"/>
    <col min="5380" max="5389" width="5.42578125" style="1" bestFit="1" customWidth="1"/>
    <col min="5390" max="5630" width="9.140625" style="1"/>
    <col min="5631" max="5632" width="13.140625" style="1" bestFit="1" customWidth="1"/>
    <col min="5633" max="5633" width="15.28515625" style="1" bestFit="1" customWidth="1"/>
    <col min="5634" max="5635" width="4.85546875" style="1" bestFit="1" customWidth="1"/>
    <col min="5636" max="5645" width="5.42578125" style="1" bestFit="1" customWidth="1"/>
    <col min="5646" max="5886" width="9.140625" style="1"/>
    <col min="5887" max="5888" width="13.140625" style="1" bestFit="1" customWidth="1"/>
    <col min="5889" max="5889" width="15.28515625" style="1" bestFit="1" customWidth="1"/>
    <col min="5890" max="5891" width="4.85546875" style="1" bestFit="1" customWidth="1"/>
    <col min="5892" max="5901" width="5.42578125" style="1" bestFit="1" customWidth="1"/>
    <col min="5902" max="6142" width="9.140625" style="1"/>
    <col min="6143" max="6144" width="13.140625" style="1" bestFit="1" customWidth="1"/>
    <col min="6145" max="6145" width="15.28515625" style="1" bestFit="1" customWidth="1"/>
    <col min="6146" max="6147" width="4.85546875" style="1" bestFit="1" customWidth="1"/>
    <col min="6148" max="6157" width="5.42578125" style="1" bestFit="1" customWidth="1"/>
    <col min="6158" max="6398" width="9.140625" style="1"/>
    <col min="6399" max="6400" width="13.140625" style="1" bestFit="1" customWidth="1"/>
    <col min="6401" max="6401" width="15.28515625" style="1" bestFit="1" customWidth="1"/>
    <col min="6402" max="6403" width="4.85546875" style="1" bestFit="1" customWidth="1"/>
    <col min="6404" max="6413" width="5.42578125" style="1" bestFit="1" customWidth="1"/>
    <col min="6414" max="6654" width="9.140625" style="1"/>
    <col min="6655" max="6656" width="13.140625" style="1" bestFit="1" customWidth="1"/>
    <col min="6657" max="6657" width="15.28515625" style="1" bestFit="1" customWidth="1"/>
    <col min="6658" max="6659" width="4.85546875" style="1" bestFit="1" customWidth="1"/>
    <col min="6660" max="6669" width="5.42578125" style="1" bestFit="1" customWidth="1"/>
    <col min="6670" max="6910" width="9.140625" style="1"/>
    <col min="6911" max="6912" width="13.140625" style="1" bestFit="1" customWidth="1"/>
    <col min="6913" max="6913" width="15.28515625" style="1" bestFit="1" customWidth="1"/>
    <col min="6914" max="6915" width="4.85546875" style="1" bestFit="1" customWidth="1"/>
    <col min="6916" max="6925" width="5.42578125" style="1" bestFit="1" customWidth="1"/>
    <col min="6926" max="7166" width="9.140625" style="1"/>
    <col min="7167" max="7168" width="13.140625" style="1" bestFit="1" customWidth="1"/>
    <col min="7169" max="7169" width="15.28515625" style="1" bestFit="1" customWidth="1"/>
    <col min="7170" max="7171" width="4.85546875" style="1" bestFit="1" customWidth="1"/>
    <col min="7172" max="7181" width="5.42578125" style="1" bestFit="1" customWidth="1"/>
    <col min="7182" max="7422" width="9.140625" style="1"/>
    <col min="7423" max="7424" width="13.140625" style="1" bestFit="1" customWidth="1"/>
    <col min="7425" max="7425" width="15.28515625" style="1" bestFit="1" customWidth="1"/>
    <col min="7426" max="7427" width="4.85546875" style="1" bestFit="1" customWidth="1"/>
    <col min="7428" max="7437" width="5.42578125" style="1" bestFit="1" customWidth="1"/>
    <col min="7438" max="7678" width="9.140625" style="1"/>
    <col min="7679" max="7680" width="13.140625" style="1" bestFit="1" customWidth="1"/>
    <col min="7681" max="7681" width="15.28515625" style="1" bestFit="1" customWidth="1"/>
    <col min="7682" max="7683" width="4.85546875" style="1" bestFit="1" customWidth="1"/>
    <col min="7684" max="7693" width="5.42578125" style="1" bestFit="1" customWidth="1"/>
    <col min="7694" max="7934" width="9.140625" style="1"/>
    <col min="7935" max="7936" width="13.140625" style="1" bestFit="1" customWidth="1"/>
    <col min="7937" max="7937" width="15.28515625" style="1" bestFit="1" customWidth="1"/>
    <col min="7938" max="7939" width="4.85546875" style="1" bestFit="1" customWidth="1"/>
    <col min="7940" max="7949" width="5.42578125" style="1" bestFit="1" customWidth="1"/>
    <col min="7950" max="8190" width="9.140625" style="1"/>
    <col min="8191" max="8192" width="13.140625" style="1" bestFit="1" customWidth="1"/>
    <col min="8193" max="8193" width="15.28515625" style="1" bestFit="1" customWidth="1"/>
    <col min="8194" max="8195" width="4.85546875" style="1" bestFit="1" customWidth="1"/>
    <col min="8196" max="8205" width="5.42578125" style="1" bestFit="1" customWidth="1"/>
    <col min="8206" max="8446" width="9.140625" style="1"/>
    <col min="8447" max="8448" width="13.140625" style="1" bestFit="1" customWidth="1"/>
    <col min="8449" max="8449" width="15.28515625" style="1" bestFit="1" customWidth="1"/>
    <col min="8450" max="8451" width="4.85546875" style="1" bestFit="1" customWidth="1"/>
    <col min="8452" max="8461" width="5.42578125" style="1" bestFit="1" customWidth="1"/>
    <col min="8462" max="8702" width="9.140625" style="1"/>
    <col min="8703" max="8704" width="13.140625" style="1" bestFit="1" customWidth="1"/>
    <col min="8705" max="8705" width="15.28515625" style="1" bestFit="1" customWidth="1"/>
    <col min="8706" max="8707" width="4.85546875" style="1" bestFit="1" customWidth="1"/>
    <col min="8708" max="8717" width="5.42578125" style="1" bestFit="1" customWidth="1"/>
    <col min="8718" max="8958" width="9.140625" style="1"/>
    <col min="8959" max="8960" width="13.140625" style="1" bestFit="1" customWidth="1"/>
    <col min="8961" max="8961" width="15.28515625" style="1" bestFit="1" customWidth="1"/>
    <col min="8962" max="8963" width="4.85546875" style="1" bestFit="1" customWidth="1"/>
    <col min="8964" max="8973" width="5.42578125" style="1" bestFit="1" customWidth="1"/>
    <col min="8974" max="9214" width="9.140625" style="1"/>
    <col min="9215" max="9216" width="13.140625" style="1" bestFit="1" customWidth="1"/>
    <col min="9217" max="9217" width="15.28515625" style="1" bestFit="1" customWidth="1"/>
    <col min="9218" max="9219" width="4.85546875" style="1" bestFit="1" customWidth="1"/>
    <col min="9220" max="9229" width="5.42578125" style="1" bestFit="1" customWidth="1"/>
    <col min="9230" max="9470" width="9.140625" style="1"/>
    <col min="9471" max="9472" width="13.140625" style="1" bestFit="1" customWidth="1"/>
    <col min="9473" max="9473" width="15.28515625" style="1" bestFit="1" customWidth="1"/>
    <col min="9474" max="9475" width="4.85546875" style="1" bestFit="1" customWidth="1"/>
    <col min="9476" max="9485" width="5.42578125" style="1" bestFit="1" customWidth="1"/>
    <col min="9486" max="9726" width="9.140625" style="1"/>
    <col min="9727" max="9728" width="13.140625" style="1" bestFit="1" customWidth="1"/>
    <col min="9729" max="9729" width="15.28515625" style="1" bestFit="1" customWidth="1"/>
    <col min="9730" max="9731" width="4.85546875" style="1" bestFit="1" customWidth="1"/>
    <col min="9732" max="9741" width="5.42578125" style="1" bestFit="1" customWidth="1"/>
    <col min="9742" max="9982" width="9.140625" style="1"/>
    <col min="9983" max="9984" width="13.140625" style="1" bestFit="1" customWidth="1"/>
    <col min="9985" max="9985" width="15.28515625" style="1" bestFit="1" customWidth="1"/>
    <col min="9986" max="9987" width="4.85546875" style="1" bestFit="1" customWidth="1"/>
    <col min="9988" max="9997" width="5.42578125" style="1" bestFit="1" customWidth="1"/>
    <col min="9998" max="10238" width="9.140625" style="1"/>
    <col min="10239" max="10240" width="13.140625" style="1" bestFit="1" customWidth="1"/>
    <col min="10241" max="10241" width="15.28515625" style="1" bestFit="1" customWidth="1"/>
    <col min="10242" max="10243" width="4.85546875" style="1" bestFit="1" customWidth="1"/>
    <col min="10244" max="10253" width="5.42578125" style="1" bestFit="1" customWidth="1"/>
    <col min="10254" max="10494" width="9.140625" style="1"/>
    <col min="10495" max="10496" width="13.140625" style="1" bestFit="1" customWidth="1"/>
    <col min="10497" max="10497" width="15.28515625" style="1" bestFit="1" customWidth="1"/>
    <col min="10498" max="10499" width="4.85546875" style="1" bestFit="1" customWidth="1"/>
    <col min="10500" max="10509" width="5.42578125" style="1" bestFit="1" customWidth="1"/>
    <col min="10510" max="10750" width="9.140625" style="1"/>
    <col min="10751" max="10752" width="13.140625" style="1" bestFit="1" customWidth="1"/>
    <col min="10753" max="10753" width="15.28515625" style="1" bestFit="1" customWidth="1"/>
    <col min="10754" max="10755" width="4.85546875" style="1" bestFit="1" customWidth="1"/>
    <col min="10756" max="10765" width="5.42578125" style="1" bestFit="1" customWidth="1"/>
    <col min="10766" max="11006" width="9.140625" style="1"/>
    <col min="11007" max="11008" width="13.140625" style="1" bestFit="1" customWidth="1"/>
    <col min="11009" max="11009" width="15.28515625" style="1" bestFit="1" customWidth="1"/>
    <col min="11010" max="11011" width="4.85546875" style="1" bestFit="1" customWidth="1"/>
    <col min="11012" max="11021" width="5.42578125" style="1" bestFit="1" customWidth="1"/>
    <col min="11022" max="11262" width="9.140625" style="1"/>
    <col min="11263" max="11264" width="13.140625" style="1" bestFit="1" customWidth="1"/>
    <col min="11265" max="11265" width="15.28515625" style="1" bestFit="1" customWidth="1"/>
    <col min="11266" max="11267" width="4.85546875" style="1" bestFit="1" customWidth="1"/>
    <col min="11268" max="11277" width="5.42578125" style="1" bestFit="1" customWidth="1"/>
    <col min="11278" max="11518" width="9.140625" style="1"/>
    <col min="11519" max="11520" width="13.140625" style="1" bestFit="1" customWidth="1"/>
    <col min="11521" max="11521" width="15.28515625" style="1" bestFit="1" customWidth="1"/>
    <col min="11522" max="11523" width="4.85546875" style="1" bestFit="1" customWidth="1"/>
    <col min="11524" max="11533" width="5.42578125" style="1" bestFit="1" customWidth="1"/>
    <col min="11534" max="11774" width="9.140625" style="1"/>
    <col min="11775" max="11776" width="13.140625" style="1" bestFit="1" customWidth="1"/>
    <col min="11777" max="11777" width="15.28515625" style="1" bestFit="1" customWidth="1"/>
    <col min="11778" max="11779" width="4.85546875" style="1" bestFit="1" customWidth="1"/>
    <col min="11780" max="11789" width="5.42578125" style="1" bestFit="1" customWidth="1"/>
    <col min="11790" max="12030" width="9.140625" style="1"/>
    <col min="12031" max="12032" width="13.140625" style="1" bestFit="1" customWidth="1"/>
    <col min="12033" max="12033" width="15.28515625" style="1" bestFit="1" customWidth="1"/>
    <col min="12034" max="12035" width="4.85546875" style="1" bestFit="1" customWidth="1"/>
    <col min="12036" max="12045" width="5.42578125" style="1" bestFit="1" customWidth="1"/>
    <col min="12046" max="12286" width="9.140625" style="1"/>
    <col min="12287" max="12288" width="13.140625" style="1" bestFit="1" customWidth="1"/>
    <col min="12289" max="12289" width="15.28515625" style="1" bestFit="1" customWidth="1"/>
    <col min="12290" max="12291" width="4.85546875" style="1" bestFit="1" customWidth="1"/>
    <col min="12292" max="12301" width="5.42578125" style="1" bestFit="1" customWidth="1"/>
    <col min="12302" max="12542" width="9.140625" style="1"/>
    <col min="12543" max="12544" width="13.140625" style="1" bestFit="1" customWidth="1"/>
    <col min="12545" max="12545" width="15.28515625" style="1" bestFit="1" customWidth="1"/>
    <col min="12546" max="12547" width="4.85546875" style="1" bestFit="1" customWidth="1"/>
    <col min="12548" max="12557" width="5.42578125" style="1" bestFit="1" customWidth="1"/>
    <col min="12558" max="12798" width="9.140625" style="1"/>
    <col min="12799" max="12800" width="13.140625" style="1" bestFit="1" customWidth="1"/>
    <col min="12801" max="12801" width="15.28515625" style="1" bestFit="1" customWidth="1"/>
    <col min="12802" max="12803" width="4.85546875" style="1" bestFit="1" customWidth="1"/>
    <col min="12804" max="12813" width="5.42578125" style="1" bestFit="1" customWidth="1"/>
    <col min="12814" max="13054" width="9.140625" style="1"/>
    <col min="13055" max="13056" width="13.140625" style="1" bestFit="1" customWidth="1"/>
    <col min="13057" max="13057" width="15.28515625" style="1" bestFit="1" customWidth="1"/>
    <col min="13058" max="13059" width="4.85546875" style="1" bestFit="1" customWidth="1"/>
    <col min="13060" max="13069" width="5.42578125" style="1" bestFit="1" customWidth="1"/>
    <col min="13070" max="13310" width="9.140625" style="1"/>
    <col min="13311" max="13312" width="13.140625" style="1" bestFit="1" customWidth="1"/>
    <col min="13313" max="13313" width="15.28515625" style="1" bestFit="1" customWidth="1"/>
    <col min="13314" max="13315" width="4.85546875" style="1" bestFit="1" customWidth="1"/>
    <col min="13316" max="13325" width="5.42578125" style="1" bestFit="1" customWidth="1"/>
    <col min="13326" max="13566" width="9.140625" style="1"/>
    <col min="13567" max="13568" width="13.140625" style="1" bestFit="1" customWidth="1"/>
    <col min="13569" max="13569" width="15.28515625" style="1" bestFit="1" customWidth="1"/>
    <col min="13570" max="13571" width="4.85546875" style="1" bestFit="1" customWidth="1"/>
    <col min="13572" max="13581" width="5.42578125" style="1" bestFit="1" customWidth="1"/>
    <col min="13582" max="13822" width="9.140625" style="1"/>
    <col min="13823" max="13824" width="13.140625" style="1" bestFit="1" customWidth="1"/>
    <col min="13825" max="13825" width="15.28515625" style="1" bestFit="1" customWidth="1"/>
    <col min="13826" max="13827" width="4.85546875" style="1" bestFit="1" customWidth="1"/>
    <col min="13828" max="13837" width="5.42578125" style="1" bestFit="1" customWidth="1"/>
    <col min="13838" max="14078" width="9.140625" style="1"/>
    <col min="14079" max="14080" width="13.140625" style="1" bestFit="1" customWidth="1"/>
    <col min="14081" max="14081" width="15.28515625" style="1" bestFit="1" customWidth="1"/>
    <col min="14082" max="14083" width="4.85546875" style="1" bestFit="1" customWidth="1"/>
    <col min="14084" max="14093" width="5.42578125" style="1" bestFit="1" customWidth="1"/>
    <col min="14094" max="14334" width="9.140625" style="1"/>
    <col min="14335" max="14336" width="13.140625" style="1" bestFit="1" customWidth="1"/>
    <col min="14337" max="14337" width="15.28515625" style="1" bestFit="1" customWidth="1"/>
    <col min="14338" max="14339" width="4.85546875" style="1" bestFit="1" customWidth="1"/>
    <col min="14340" max="14349" width="5.42578125" style="1" bestFit="1" customWidth="1"/>
    <col min="14350" max="14590" width="9.140625" style="1"/>
    <col min="14591" max="14592" width="13.140625" style="1" bestFit="1" customWidth="1"/>
    <col min="14593" max="14593" width="15.28515625" style="1" bestFit="1" customWidth="1"/>
    <col min="14594" max="14595" width="4.85546875" style="1" bestFit="1" customWidth="1"/>
    <col min="14596" max="14605" width="5.42578125" style="1" bestFit="1" customWidth="1"/>
    <col min="14606" max="14846" width="9.140625" style="1"/>
    <col min="14847" max="14848" width="13.140625" style="1" bestFit="1" customWidth="1"/>
    <col min="14849" max="14849" width="15.28515625" style="1" bestFit="1" customWidth="1"/>
    <col min="14850" max="14851" width="4.85546875" style="1" bestFit="1" customWidth="1"/>
    <col min="14852" max="14861" width="5.42578125" style="1" bestFit="1" customWidth="1"/>
    <col min="14862" max="15102" width="9.140625" style="1"/>
    <col min="15103" max="15104" width="13.140625" style="1" bestFit="1" customWidth="1"/>
    <col min="15105" max="15105" width="15.28515625" style="1" bestFit="1" customWidth="1"/>
    <col min="15106" max="15107" width="4.85546875" style="1" bestFit="1" customWidth="1"/>
    <col min="15108" max="15117" width="5.42578125" style="1" bestFit="1" customWidth="1"/>
    <col min="15118" max="15358" width="9.140625" style="1"/>
    <col min="15359" max="15360" width="13.140625" style="1" bestFit="1" customWidth="1"/>
    <col min="15361" max="15361" width="15.28515625" style="1" bestFit="1" customWidth="1"/>
    <col min="15362" max="15363" width="4.85546875" style="1" bestFit="1" customWidth="1"/>
    <col min="15364" max="15373" width="5.42578125" style="1" bestFit="1" customWidth="1"/>
    <col min="15374" max="15614" width="9.140625" style="1"/>
    <col min="15615" max="15616" width="13.140625" style="1" bestFit="1" customWidth="1"/>
    <col min="15617" max="15617" width="15.28515625" style="1" bestFit="1" customWidth="1"/>
    <col min="15618" max="15619" width="4.85546875" style="1" bestFit="1" customWidth="1"/>
    <col min="15620" max="15629" width="5.42578125" style="1" bestFit="1" customWidth="1"/>
    <col min="15630" max="15870" width="9.140625" style="1"/>
    <col min="15871" max="15872" width="13.140625" style="1" bestFit="1" customWidth="1"/>
    <col min="15873" max="15873" width="15.28515625" style="1" bestFit="1" customWidth="1"/>
    <col min="15874" max="15875" width="4.85546875" style="1" bestFit="1" customWidth="1"/>
    <col min="15876" max="15885" width="5.42578125" style="1" bestFit="1" customWidth="1"/>
    <col min="15886" max="16126" width="9.140625" style="1"/>
    <col min="16127" max="16128" width="13.140625" style="1" bestFit="1" customWidth="1"/>
    <col min="16129" max="16129" width="15.28515625" style="1" bestFit="1" customWidth="1"/>
    <col min="16130" max="16131" width="4.85546875" style="1" bestFit="1" customWidth="1"/>
    <col min="16132" max="16141" width="5.42578125" style="1" bestFit="1" customWidth="1"/>
    <col min="16142" max="16384" width="9.140625" style="1"/>
  </cols>
  <sheetData>
    <row r="1" spans="1:13" ht="20.100000000000001" customHeight="1" thickBot="1">
      <c r="A1" s="177" t="s">
        <v>965</v>
      </c>
      <c r="B1" s="8" t="s">
        <v>966</v>
      </c>
      <c r="C1" s="8" t="s">
        <v>952</v>
      </c>
      <c r="D1" s="6" t="s">
        <v>962</v>
      </c>
      <c r="E1" s="176" t="s">
        <v>556</v>
      </c>
      <c r="F1" s="176" t="s">
        <v>411</v>
      </c>
      <c r="G1" s="176" t="s">
        <v>412</v>
      </c>
      <c r="H1" s="176" t="s">
        <v>552</v>
      </c>
      <c r="I1" s="176" t="s">
        <v>414</v>
      </c>
      <c r="J1" s="176" t="s">
        <v>963</v>
      </c>
      <c r="K1" s="176" t="s">
        <v>964</v>
      </c>
      <c r="L1" s="12" t="s">
        <v>967</v>
      </c>
      <c r="M1" s="191" t="s">
        <v>968</v>
      </c>
    </row>
    <row r="2" spans="1:13" ht="20.100000000000001" customHeight="1">
      <c r="A2" s="163" t="str">
        <f t="shared" ref="A2:A13" si="0">"関西"</f>
        <v>関西</v>
      </c>
      <c r="B2" s="162" t="str">
        <f>"書類"</f>
        <v>書類</v>
      </c>
      <c r="C2" s="110" t="str">
        <f>"男"</f>
        <v>男</v>
      </c>
      <c r="D2" s="179"/>
      <c r="E2" s="175"/>
      <c r="F2" s="174">
        <v>1</v>
      </c>
      <c r="G2" s="174">
        <v>3</v>
      </c>
      <c r="H2" s="174">
        <v>4</v>
      </c>
      <c r="I2" s="174">
        <v>2</v>
      </c>
      <c r="J2" s="174">
        <v>4</v>
      </c>
      <c r="K2" s="174">
        <v>5</v>
      </c>
      <c r="L2" s="186">
        <v>1</v>
      </c>
      <c r="M2" s="192">
        <v>20</v>
      </c>
    </row>
    <row r="3" spans="1:13" ht="20.100000000000001" customHeight="1">
      <c r="A3" s="163"/>
      <c r="B3" s="163"/>
      <c r="C3" s="111" t="str">
        <f>"女"</f>
        <v>女</v>
      </c>
      <c r="D3" s="180"/>
      <c r="E3" s="166"/>
      <c r="F3" s="166"/>
      <c r="G3" s="167">
        <v>1</v>
      </c>
      <c r="H3" s="167">
        <v>1</v>
      </c>
      <c r="I3" s="166"/>
      <c r="J3" s="166"/>
      <c r="K3" s="166"/>
      <c r="L3" s="187"/>
      <c r="M3" s="193">
        <v>2</v>
      </c>
    </row>
    <row r="4" spans="1:13" ht="20.100000000000001" customHeight="1" thickBot="1">
      <c r="A4" s="163"/>
      <c r="B4" s="164"/>
      <c r="C4" s="112" t="str">
        <f>"小計"</f>
        <v>小計</v>
      </c>
      <c r="D4" s="181"/>
      <c r="E4" s="172"/>
      <c r="F4" s="171">
        <v>1</v>
      </c>
      <c r="G4" s="171">
        <v>4</v>
      </c>
      <c r="H4" s="171">
        <v>5</v>
      </c>
      <c r="I4" s="171">
        <v>2</v>
      </c>
      <c r="J4" s="171">
        <v>4</v>
      </c>
      <c r="K4" s="171">
        <v>5</v>
      </c>
      <c r="L4" s="188"/>
      <c r="M4" s="194">
        <v>22</v>
      </c>
    </row>
    <row r="5" spans="1:13" ht="20.100000000000001" customHeight="1">
      <c r="A5" s="163"/>
      <c r="B5" s="162" t="str">
        <f>"実技"</f>
        <v>実技</v>
      </c>
      <c r="C5" s="110" t="str">
        <f>"男"</f>
        <v>男</v>
      </c>
      <c r="D5" s="182">
        <v>34</v>
      </c>
      <c r="E5" s="174">
        <v>90</v>
      </c>
      <c r="F5" s="174">
        <v>147</v>
      </c>
      <c r="G5" s="174">
        <v>70</v>
      </c>
      <c r="H5" s="174">
        <v>39</v>
      </c>
      <c r="I5" s="174">
        <v>7</v>
      </c>
      <c r="J5" s="175"/>
      <c r="K5" s="175"/>
      <c r="L5" s="189"/>
      <c r="M5" s="192">
        <v>387</v>
      </c>
    </row>
    <row r="6" spans="1:13" ht="20.100000000000001" customHeight="1">
      <c r="A6" s="163"/>
      <c r="B6" s="163"/>
      <c r="C6" s="111" t="str">
        <f>"女"</f>
        <v>女</v>
      </c>
      <c r="D6" s="183">
        <v>5</v>
      </c>
      <c r="E6" s="167">
        <v>26</v>
      </c>
      <c r="F6" s="167">
        <v>25</v>
      </c>
      <c r="G6" s="167">
        <v>11</v>
      </c>
      <c r="H6" s="167">
        <v>2</v>
      </c>
      <c r="I6" s="167">
        <v>1</v>
      </c>
      <c r="J6" s="166"/>
      <c r="K6" s="166"/>
      <c r="L6" s="187"/>
      <c r="M6" s="193">
        <v>70</v>
      </c>
    </row>
    <row r="7" spans="1:13" ht="20.100000000000001" customHeight="1" thickBot="1">
      <c r="A7" s="163"/>
      <c r="B7" s="164"/>
      <c r="C7" s="112" t="str">
        <f>"小計"</f>
        <v>小計</v>
      </c>
      <c r="D7" s="184">
        <v>39</v>
      </c>
      <c r="E7" s="171">
        <v>116</v>
      </c>
      <c r="F7" s="171">
        <v>172</v>
      </c>
      <c r="G7" s="171">
        <v>81</v>
      </c>
      <c r="H7" s="171">
        <v>41</v>
      </c>
      <c r="I7" s="171">
        <v>8</v>
      </c>
      <c r="J7" s="172"/>
      <c r="K7" s="172"/>
      <c r="L7" s="188"/>
      <c r="M7" s="194">
        <v>457</v>
      </c>
    </row>
    <row r="8" spans="1:13" ht="20.100000000000001" customHeight="1">
      <c r="A8" s="163"/>
      <c r="B8" s="162" t="str">
        <f>"形"</f>
        <v>形</v>
      </c>
      <c r="C8" s="110" t="str">
        <f>"男"</f>
        <v>男</v>
      </c>
      <c r="D8" s="179"/>
      <c r="E8" s="175"/>
      <c r="F8" s="175"/>
      <c r="G8" s="174">
        <v>5</v>
      </c>
      <c r="H8" s="174">
        <v>5</v>
      </c>
      <c r="I8" s="175"/>
      <c r="J8" s="175"/>
      <c r="K8" s="175"/>
      <c r="L8" s="189"/>
      <c r="M8" s="192">
        <v>10</v>
      </c>
    </row>
    <row r="9" spans="1:13" ht="20.100000000000001" customHeight="1">
      <c r="A9" s="163"/>
      <c r="B9" s="163"/>
      <c r="C9" s="111" t="str">
        <f>"女"</f>
        <v>女</v>
      </c>
      <c r="D9" s="180"/>
      <c r="E9" s="166"/>
      <c r="F9" s="166"/>
      <c r="G9" s="166"/>
      <c r="H9" s="167">
        <v>1</v>
      </c>
      <c r="I9" s="166"/>
      <c r="J9" s="166"/>
      <c r="K9" s="166"/>
      <c r="L9" s="187"/>
      <c r="M9" s="193">
        <v>1</v>
      </c>
    </row>
    <row r="10" spans="1:13" ht="20.100000000000001" customHeight="1" thickBot="1">
      <c r="A10" s="163"/>
      <c r="B10" s="164"/>
      <c r="C10" s="112" t="str">
        <f>"小計"</f>
        <v>小計</v>
      </c>
      <c r="D10" s="181"/>
      <c r="E10" s="172"/>
      <c r="F10" s="172"/>
      <c r="G10" s="171">
        <v>5</v>
      </c>
      <c r="H10" s="171">
        <v>6</v>
      </c>
      <c r="I10" s="172"/>
      <c r="J10" s="172"/>
      <c r="K10" s="172"/>
      <c r="L10" s="188"/>
      <c r="M10" s="194">
        <v>11</v>
      </c>
    </row>
    <row r="11" spans="1:13" ht="20.100000000000001" customHeight="1">
      <c r="A11" s="163"/>
      <c r="B11" s="162" t="str">
        <f>"遠隔地"</f>
        <v>遠隔地</v>
      </c>
      <c r="C11" s="110" t="str">
        <f>"和歌山拳法連盟"</f>
        <v>和歌山拳法連盟</v>
      </c>
      <c r="D11" s="182">
        <v>4</v>
      </c>
      <c r="E11" s="175"/>
      <c r="F11" s="174">
        <v>3</v>
      </c>
      <c r="G11" s="175"/>
      <c r="H11" s="175"/>
      <c r="I11" s="175"/>
      <c r="J11" s="175"/>
      <c r="K11" s="175"/>
      <c r="L11" s="189"/>
      <c r="M11" s="192">
        <v>7</v>
      </c>
    </row>
    <row r="12" spans="1:13" ht="20.100000000000001" customHeight="1" thickBot="1">
      <c r="A12" s="163"/>
      <c r="B12" s="164"/>
      <c r="C12" s="112" t="str">
        <f>"小計"</f>
        <v>小計</v>
      </c>
      <c r="D12" s="184">
        <v>4</v>
      </c>
      <c r="E12" s="172"/>
      <c r="F12" s="171">
        <v>3</v>
      </c>
      <c r="G12" s="172"/>
      <c r="H12" s="172"/>
      <c r="I12" s="172"/>
      <c r="J12" s="172"/>
      <c r="K12" s="172"/>
      <c r="L12" s="188"/>
      <c r="M12" s="194">
        <v>7</v>
      </c>
    </row>
    <row r="13" spans="1:13" ht="20.100000000000001" customHeight="1" thickBot="1">
      <c r="A13" s="170"/>
      <c r="B13" s="23" t="s">
        <v>968</v>
      </c>
      <c r="C13" s="178"/>
      <c r="D13" s="185">
        <v>43</v>
      </c>
      <c r="E13" s="173">
        <v>116</v>
      </c>
      <c r="F13" s="173">
        <v>176</v>
      </c>
      <c r="G13" s="173">
        <v>90</v>
      </c>
      <c r="H13" s="173">
        <v>52</v>
      </c>
      <c r="I13" s="173">
        <v>10</v>
      </c>
      <c r="J13" s="173">
        <v>4</v>
      </c>
      <c r="K13" s="173">
        <v>5</v>
      </c>
      <c r="L13" s="190"/>
      <c r="M13" s="195">
        <v>497</v>
      </c>
    </row>
    <row r="14" spans="1:13">
      <c r="A14" s="115"/>
      <c r="B14" s="129"/>
      <c r="C14" s="129"/>
      <c r="D14" s="168"/>
      <c r="E14" s="168"/>
      <c r="F14" s="168"/>
      <c r="G14" s="168"/>
      <c r="H14" s="168"/>
      <c r="I14" s="168"/>
      <c r="J14" s="168"/>
      <c r="K14" s="168"/>
      <c r="L14" s="169"/>
      <c r="M14" s="168"/>
    </row>
  </sheetData>
  <mergeCells count="5">
    <mergeCell ref="A2:A13"/>
    <mergeCell ref="B2:B4"/>
    <mergeCell ref="B5:B7"/>
    <mergeCell ref="B8:B10"/>
    <mergeCell ref="B11:B12"/>
  </mergeCells>
  <phoneticPr fontId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コート表</vt:lpstr>
      <vt:lpstr>男子</vt:lpstr>
      <vt:lpstr>男子index</vt:lpstr>
      <vt:lpstr>女子</vt:lpstr>
      <vt:lpstr>２級</vt:lpstr>
      <vt:lpstr>形</vt:lpstr>
      <vt:lpstr>遠隔地</vt:lpstr>
      <vt:lpstr>形審査テーマ</vt:lpstr>
      <vt:lpstr>受験者数</vt:lpstr>
      <vt:lpstr>コート表!tmp2025112321139973</vt:lpstr>
      <vt:lpstr>tmp20251126163753797</vt:lpstr>
      <vt:lpstr>tmp2025112616380777</vt:lpstr>
      <vt:lpstr>tmp20251126163812595</vt:lpstr>
      <vt:lpstr>tmp20251126184519971</vt:lpstr>
      <vt:lpstr>tmp2025112618452730</vt:lpstr>
      <vt:lpstr>tmp20251126184536153</vt:lpstr>
      <vt:lpstr>tmp20251126191118971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本部</dc:creator>
  <cp:lastModifiedBy>日本拳法会本部</cp:lastModifiedBy>
  <dcterms:created xsi:type="dcterms:W3CDTF">2025-11-26T09:06:59Z</dcterms:created>
  <dcterms:modified xsi:type="dcterms:W3CDTF">2025-11-26T10:38:12Z</dcterms:modified>
</cp:coreProperties>
</file>